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73" activeTab="0"/>
  </bookViews>
  <sheets>
    <sheet name="Données" sheetId="1" r:id="rId1"/>
    <sheet name="Eclaircissage" sheetId="2" r:id="rId2"/>
    <sheet name="Calendrier" sheetId="3" r:id="rId3"/>
    <sheet name="Feuille4" sheetId="4" r:id="rId4"/>
  </sheets>
  <definedNames/>
  <calcPr fullCalcOnLoad="1"/>
</workbook>
</file>

<file path=xl/sharedStrings.xml><?xml version="1.0" encoding="utf-8"?>
<sst xmlns="http://schemas.openxmlformats.org/spreadsheetml/2006/main" count="1565" uniqueCount="591">
  <si>
    <t>Planning de cultures</t>
  </si>
  <si>
    <t>Date de prépa sol avant SD ou R : 2 semaines</t>
  </si>
  <si>
    <t>Jardin Collectif Alter'éco 30</t>
  </si>
  <si>
    <t>(...) mois de récolte</t>
  </si>
  <si>
    <t>f=feuilles</t>
  </si>
  <si>
    <t>SEMIS</t>
  </si>
  <si>
    <t>REPIQUAGE</t>
  </si>
  <si>
    <t>colonne : mois de récolte?</t>
  </si>
  <si>
    <t>Nom</t>
  </si>
  <si>
    <t>Variété</t>
  </si>
  <si>
    <t>Précocité</t>
  </si>
  <si>
    <t>Semi  ou</t>
  </si>
  <si>
    <t>Besoins</t>
  </si>
  <si>
    <t>Particul</t>
  </si>
  <si>
    <t>Espacement</t>
  </si>
  <si>
    <t>Rendement</t>
  </si>
  <si>
    <t>Qte / famille</t>
  </si>
  <si>
    <t>Nbre Graines</t>
  </si>
  <si>
    <t>Longueur de</t>
  </si>
  <si>
    <t>Nbre familles</t>
  </si>
  <si>
    <t>Nbre graines</t>
  </si>
  <si>
    <t>Taux de</t>
  </si>
  <si>
    <t>Nbr graines +</t>
  </si>
  <si>
    <t>Nombre de</t>
  </si>
  <si>
    <t>Nbre graine</t>
  </si>
  <si>
    <t>L. planche</t>
  </si>
  <si>
    <t>Sachet</t>
  </si>
  <si>
    <t>Semis Direct</t>
  </si>
  <si>
    <t>Dates</t>
  </si>
  <si>
    <t>Date de début de Récolte</t>
  </si>
  <si>
    <t>Graines</t>
  </si>
  <si>
    <t>Surface planche</t>
  </si>
  <si>
    <t>Repiquage</t>
  </si>
  <si>
    <t xml:space="preserve">Durée </t>
  </si>
  <si>
    <t>Durée</t>
  </si>
  <si>
    <t>Catalogue (K,G,GP)</t>
  </si>
  <si>
    <t>technique</t>
  </si>
  <si>
    <t>des plants</t>
  </si>
  <si>
    <t>approx.</t>
  </si>
  <si>
    <t>(5 pers.)</t>
  </si>
  <si>
    <t>/ famille</t>
  </si>
  <si>
    <t>planche (m)</t>
  </si>
  <si>
    <t>total</t>
  </si>
  <si>
    <t>planche</t>
  </si>
  <si>
    <t>Germination</t>
  </si>
  <si>
    <t>semis</t>
  </si>
  <si>
    <t>par semis</t>
  </si>
  <si>
    <t>/ semis</t>
  </si>
  <si>
    <t>contenance</t>
  </si>
  <si>
    <t>prix</t>
  </si>
  <si>
    <t>/</t>
  </si>
  <si>
    <t>/semi</t>
  </si>
  <si>
    <t>pr SD</t>
  </si>
  <si>
    <t>en godets</t>
  </si>
  <si>
    <t>jours après</t>
  </si>
  <si>
    <t>pr Repiquage</t>
  </si>
  <si>
    <t>culture</t>
  </si>
  <si>
    <t>récolte</t>
  </si>
  <si>
    <t>longueur planche pour semis direct</t>
  </si>
  <si>
    <t>longueur planche pour repiquage</t>
  </si>
  <si>
    <t>final</t>
  </si>
  <si>
    <t>pied ou mètre</t>
  </si>
  <si>
    <t>Total</t>
  </si>
  <si>
    <t>de pertes</t>
  </si>
  <si>
    <t>grammes</t>
  </si>
  <si>
    <t>euros</t>
  </si>
  <si>
    <t>Pépinière</t>
  </si>
  <si>
    <t xml:space="preserve"> / semis</t>
  </si>
  <si>
    <t>Récolte: jours</t>
  </si>
  <si>
    <t>Actions d'entretien</t>
  </si>
  <si>
    <t>espacement SD – Eclaircissage</t>
  </si>
  <si>
    <t>espacement SD</t>
  </si>
  <si>
    <t>espacement Ec</t>
  </si>
  <si>
    <t>espacement RecEc</t>
  </si>
  <si>
    <t>linéaire</t>
  </si>
  <si>
    <t>(graines)</t>
  </si>
  <si>
    <t>après semis</t>
  </si>
  <si>
    <t>variété</t>
  </si>
  <si>
    <t>nb graines</t>
  </si>
  <si>
    <t>légume</t>
  </si>
  <si>
    <t>espacement</t>
  </si>
  <si>
    <t>Ail</t>
  </si>
  <si>
    <t>S</t>
  </si>
  <si>
    <t>+++ / N</t>
  </si>
  <si>
    <t>25X15</t>
  </si>
  <si>
    <t>600 g/m.</t>
  </si>
  <si>
    <t>SD</t>
  </si>
  <si>
    <t>15/02 - 15/10</t>
  </si>
  <si>
    <t>15/05 - 15/01</t>
  </si>
  <si>
    <t>binages, sarclages, arrosages si sécheresse</t>
  </si>
  <si>
    <t>De Bruno</t>
  </si>
  <si>
    <t>Aubergine</t>
  </si>
  <si>
    <t>R</t>
  </si>
  <si>
    <t xml:space="preserve">+++ </t>
  </si>
  <si>
    <t>paillage</t>
  </si>
  <si>
    <t>4-6 fruits</t>
  </si>
  <si>
    <t>P</t>
  </si>
  <si>
    <t>2 feuilles &amp; 5f.</t>
  </si>
  <si>
    <t>2 mois/ 5f.</t>
  </si>
  <si>
    <t>binages, sarclages, arrosages, paillage, taille</t>
  </si>
  <si>
    <t>De Barbentane (K)</t>
  </si>
  <si>
    <t>filet arceaux</t>
  </si>
  <si>
    <t>8-10 fruits</t>
  </si>
  <si>
    <t>60 fruits</t>
  </si>
  <si>
    <t>30 graines</t>
  </si>
  <si>
    <t>10/04 -</t>
  </si>
  <si>
    <t>Betterave</t>
  </si>
  <si>
    <t>+</t>
  </si>
  <si>
    <t>brûlage</t>
  </si>
  <si>
    <t>15X15</t>
  </si>
  <si>
    <t>15/m.</t>
  </si>
  <si>
    <t>1 mois/ 5 f.</t>
  </si>
  <si>
    <t>binages, sarclages, arrosages</t>
  </si>
  <si>
    <t>Early Wonder (K)</t>
  </si>
  <si>
    <t>01/03 - 15/03</t>
  </si>
  <si>
    <t>01/06 - 15/06</t>
  </si>
  <si>
    <t>01/04 – 15/04</t>
  </si>
  <si>
    <t>Crapaudine (G)</t>
  </si>
  <si>
    <t>tardive</t>
  </si>
  <si>
    <t>01/05 - 15/05</t>
  </si>
  <si>
    <t>01/08 - 15/08</t>
  </si>
  <si>
    <t>01/06 – 15/06</t>
  </si>
  <si>
    <t>Carotte</t>
  </si>
  <si>
    <t>voile</t>
  </si>
  <si>
    <t>15X8</t>
  </si>
  <si>
    <t>1.5 kg/m.</t>
  </si>
  <si>
    <t>Faux-semis, binages, sarclages, arrosages si sécheresse</t>
  </si>
  <si>
    <t>Marché de Paris 3  (G)</t>
  </si>
  <si>
    <t>précoce</t>
  </si>
  <si>
    <t>filet</t>
  </si>
  <si>
    <t>2 (1700)</t>
  </si>
  <si>
    <t>15/03</t>
  </si>
  <si>
    <t>Nantaise race Narôme  (G)</t>
  </si>
  <si>
    <t>Demi-précoce(2semis)</t>
  </si>
  <si>
    <t>15/04 - 15/05 -</t>
  </si>
  <si>
    <t>15/07 - 15/08</t>
  </si>
  <si>
    <t>Rodelika  (G)</t>
  </si>
  <si>
    <t>semi-tardive</t>
  </si>
  <si>
    <t>15/06</t>
  </si>
  <si>
    <t>Chou brocoli</t>
  </si>
  <si>
    <t>+++ N/K</t>
  </si>
  <si>
    <t>bore</t>
  </si>
  <si>
    <t>35X45</t>
  </si>
  <si>
    <t>2/m.</t>
  </si>
  <si>
    <t>1 mois/ 5 f. &amp;</t>
  </si>
  <si>
    <t>binages, sarclages, arrosages, paillage</t>
  </si>
  <si>
    <t>Jets Violets (K)</t>
  </si>
  <si>
    <t>molybdène</t>
  </si>
  <si>
    <t>200 graines</t>
  </si>
  <si>
    <t>15/06 (récolte hiver : 11 )</t>
  </si>
  <si>
    <t>beau bourgeon</t>
  </si>
  <si>
    <t>15/07 -</t>
  </si>
  <si>
    <t>5 mois</t>
  </si>
  <si>
    <t>01/08 (récolte printemps : 03 )</t>
  </si>
  <si>
    <t>dans cœur</t>
  </si>
  <si>
    <t>01/09 -</t>
  </si>
  <si>
    <t>7 mois</t>
  </si>
  <si>
    <t>Chou fleur</t>
  </si>
  <si>
    <t>binages, sarclages, arrosages, paillage si sécheresse</t>
  </si>
  <si>
    <t>Odysseus (G)</t>
  </si>
  <si>
    <t>0.5</t>
  </si>
  <si>
    <t>01/08 (04) - 01/09 (05) -</t>
  </si>
  <si>
    <t>01/04 - 01/05</t>
  </si>
  <si>
    <t>01/09 - 01/10 -</t>
  </si>
  <si>
    <t>8 mois</t>
  </si>
  <si>
    <t>Romanesco (G)</t>
  </si>
  <si>
    <t>0.75</t>
  </si>
  <si>
    <t>15/05 (09) - 15/06 (10) -</t>
  </si>
  <si>
    <t>15/09 - 15/10</t>
  </si>
  <si>
    <t>15/06 - 15/07 -</t>
  </si>
  <si>
    <t>4 mois</t>
  </si>
  <si>
    <t>Chou rave</t>
  </si>
  <si>
    <t>25X20</t>
  </si>
  <si>
    <t>10/m.</t>
  </si>
  <si>
    <t>30-45 jours</t>
  </si>
  <si>
    <t>2-3 mois</t>
  </si>
  <si>
    <t>binages, sarclages, arrosages, paillage si sécheresse, buttage à la formation des boules</t>
  </si>
  <si>
    <t>Blaril (K)</t>
  </si>
  <si>
    <t>Semi-précoce</t>
  </si>
  <si>
    <t>100 graines</t>
  </si>
  <si>
    <t>01/06 (08) - 01/07 (09) -</t>
  </si>
  <si>
    <t>15/08 - 15/09</t>
  </si>
  <si>
    <t>3 f.</t>
  </si>
  <si>
    <t>01/07 - 01/08 -</t>
  </si>
  <si>
    <t>Lanro (G)</t>
  </si>
  <si>
    <t>0.75 (225)</t>
  </si>
  <si>
    <t>01/03 (05) - 01/04 (06) -</t>
  </si>
  <si>
    <t>15/05 - 15/06</t>
  </si>
  <si>
    <t>01/04 - 01/05 -</t>
  </si>
  <si>
    <t>Chou cabu</t>
  </si>
  <si>
    <t>2 mois/5 f.</t>
  </si>
  <si>
    <t>Bacalan de Rennes (K)</t>
  </si>
  <si>
    <t>hâtive</t>
  </si>
  <si>
    <t>15/03 - 15/04 - 15/05 - 15/06</t>
  </si>
  <si>
    <t>15/08 - 15/09 - 15/10 - 15/11</t>
  </si>
  <si>
    <t>15/05 - 15/06 - 15/07 - 15/08</t>
  </si>
  <si>
    <t>(récolte d'08 à 12)</t>
  </si>
  <si>
    <t>Chou rouge</t>
  </si>
  <si>
    <t>3 mois</t>
  </si>
  <si>
    <t>Tardif de Langedijk 2 (G)</t>
  </si>
  <si>
    <t>1 (300)</t>
  </si>
  <si>
    <t>15/06 - 15/07 - 15/08 - 15/09</t>
  </si>
  <si>
    <t>15/04 - 15/05 - 15/06 - 15/07</t>
  </si>
  <si>
    <t>(récolte d'06 à 10)</t>
  </si>
  <si>
    <t>Chou de Bruxelles</t>
  </si>
  <si>
    <t>500 g./pied</t>
  </si>
  <si>
    <t>2 mois / 5 f.</t>
  </si>
  <si>
    <t>De Rosny (G)</t>
  </si>
  <si>
    <t>1 (800)</t>
  </si>
  <si>
    <t>15/05 -</t>
  </si>
  <si>
    <t>7-10 mois</t>
  </si>
  <si>
    <t>3-4 mois</t>
  </si>
  <si>
    <t>(récolte de 12 à 03)</t>
  </si>
  <si>
    <t>Chou frisé</t>
  </si>
  <si>
    <t>lithothamne</t>
  </si>
  <si>
    <t>35x45</t>
  </si>
  <si>
    <t>1 mois / 5 f.</t>
  </si>
  <si>
    <t>Westlandse Winter (G)</t>
  </si>
  <si>
    <t>Demi-naine tardive</t>
  </si>
  <si>
    <t>quinconce</t>
  </si>
  <si>
    <t>15/06 -</t>
  </si>
  <si>
    <t>en quinconce</t>
  </si>
  <si>
    <t>Concombre</t>
  </si>
  <si>
    <t>++ N/K</t>
  </si>
  <si>
    <t>Sous abri</t>
  </si>
  <si>
    <t>1,5 mois</t>
  </si>
  <si>
    <t>2 mois</t>
  </si>
  <si>
    <t>binages, sarclages, arrosages, paillage, tuteurage avec grillage, taille</t>
  </si>
  <si>
    <t>Empereur Alexandre (K)</t>
  </si>
  <si>
    <t>goutte à g.</t>
  </si>
  <si>
    <t>25 graines</t>
  </si>
  <si>
    <t>15/03 - (06-07)</t>
  </si>
  <si>
    <t>Lemon (G)</t>
  </si>
  <si>
    <t>0,85 (25)</t>
  </si>
  <si>
    <t>01/04 - (07-08)</t>
  </si>
  <si>
    <t>Le Généreux (G)</t>
  </si>
  <si>
    <t>Jeunes : en cornichons</t>
  </si>
  <si>
    <t>0,60 (30)</t>
  </si>
  <si>
    <t>15/04 - (08-09)</t>
  </si>
  <si>
    <t>Cornichon</t>
  </si>
  <si>
    <t>1 kg/pied</t>
  </si>
  <si>
    <t>binages, sarclages, arrosages, paillage, tuteurage avec grillage</t>
  </si>
  <si>
    <t>De Bourbonne (G)</t>
  </si>
  <si>
    <t>0,75 (25)</t>
  </si>
  <si>
    <t>01/04 - 15/04 (07-08-09)</t>
  </si>
  <si>
    <t>01/07 - 15/07</t>
  </si>
  <si>
    <t>15/05 – 01/06</t>
  </si>
  <si>
    <t>Courgette</t>
  </si>
  <si>
    <t>+++</t>
  </si>
  <si>
    <t>8 (160)</t>
  </si>
  <si>
    <t>3 semaines</t>
  </si>
  <si>
    <t>Genovese (K)</t>
  </si>
  <si>
    <t>12 graines</t>
  </si>
  <si>
    <t>01/04 - 15/04 (récolte 2 mois après)</t>
  </si>
  <si>
    <t>01/05 – 15/05</t>
  </si>
  <si>
    <t>Blanche d'Egypte (K)</t>
  </si>
  <si>
    <t>400g/fruit</t>
  </si>
  <si>
    <t>(St Jean pr récolte automne)</t>
  </si>
  <si>
    <t>Courges</t>
  </si>
  <si>
    <t>6 (18)</t>
  </si>
  <si>
    <t>Spaghetti Végétal (K)</t>
  </si>
  <si>
    <t>tuteurs</t>
  </si>
  <si>
    <t>2-5 fruits</t>
  </si>
  <si>
    <t>01/04 (récolte 3-4 mois après)</t>
  </si>
  <si>
    <t>Pennsylvania Dutch (K)</t>
  </si>
  <si>
    <t>Epinard</t>
  </si>
  <si>
    <t>15x15</t>
  </si>
  <si>
    <t>2.5 kg/m2</t>
  </si>
  <si>
    <t>Viking (G)</t>
  </si>
  <si>
    <t>8 (800)</t>
  </si>
  <si>
    <t>15/02 (04) - 01/08 - 01/09 - 01/10</t>
  </si>
  <si>
    <t>15/04 - 01/10 - 01/11 - 01/12</t>
  </si>
  <si>
    <t>(10 à 12) récolte 2 mois après</t>
  </si>
  <si>
    <t>Fenouil</t>
  </si>
  <si>
    <t>S/R</t>
  </si>
  <si>
    <t>35x25</t>
  </si>
  <si>
    <t>5/m.</t>
  </si>
  <si>
    <t>binages, sarclages, arrosages réguliers, paillage si sécheresse</t>
  </si>
  <si>
    <t>Zefa Fino (G)</t>
  </si>
  <si>
    <t>15/06 - 15/07</t>
  </si>
  <si>
    <t>(récolte ds 3 mois)</t>
  </si>
  <si>
    <t>Fève</t>
  </si>
  <si>
    <t>frais, cuits</t>
  </si>
  <si>
    <t>35x15</t>
  </si>
  <si>
    <t>1 kg/m2</t>
  </si>
  <si>
    <t>binages, sarclages, arrosages, buttage conseillé à 15cm Hteur, taille</t>
  </si>
  <si>
    <t>Aguadulce (G)</t>
  </si>
  <si>
    <t>100 (70)</t>
  </si>
  <si>
    <t>01/02 -</t>
  </si>
  <si>
    <t>(récolte ds 3-4 mois)</t>
  </si>
  <si>
    <t>Haricot mangetout</t>
  </si>
  <si>
    <t>binages, sarclages, arrosages, buttage</t>
  </si>
  <si>
    <t>La Victoire (K)</t>
  </si>
  <si>
    <t>tardive juillet</t>
  </si>
  <si>
    <t xml:space="preserve">01/07 - </t>
  </si>
  <si>
    <t>Calvy (G)</t>
  </si>
  <si>
    <t>précoce début mai &amp; juin</t>
  </si>
  <si>
    <t>100 (230)</t>
  </si>
  <si>
    <t xml:space="preserve">01/06 - </t>
  </si>
  <si>
    <t>(2-2,5 mois)</t>
  </si>
  <si>
    <t>Haricots à écosser</t>
  </si>
  <si>
    <t>Flageolet Rouge (G)</t>
  </si>
  <si>
    <t>nains, en grains secs</t>
  </si>
  <si>
    <t>35x10</t>
  </si>
  <si>
    <t>100 (166)</t>
  </si>
  <si>
    <t>15/05 - 01/06 - 15/06 - 01/07 - 15/07 - 01/08</t>
  </si>
  <si>
    <t>15/08 - 01/09 - 15/09 - 01/10 - 15/10 - 01/11</t>
  </si>
  <si>
    <t>90-120</t>
  </si>
  <si>
    <t>(1/2 secs 3 mois / secs 4 mois)</t>
  </si>
  <si>
    <t>Mâche</t>
  </si>
  <si>
    <t>couverture</t>
  </si>
  <si>
    <t>15x8</t>
  </si>
  <si>
    <t>400 g/m2</t>
  </si>
  <si>
    <t>binages, sarclages, arrosages, paillage/couverture lors des gelées</t>
  </si>
  <si>
    <t>Verte de Cambrai (G)</t>
  </si>
  <si>
    <t>(3-5 mois)</t>
  </si>
  <si>
    <t>Maïs</t>
  </si>
  <si>
    <t>800 g/m2</t>
  </si>
  <si>
    <t>binages légers (racines peu profondes), sarclages, arrosages, paillage si sécheresse, buttage conseillé entre 30-50cm Hteur</t>
  </si>
  <si>
    <t>Super doux hâtif Damaun (G)</t>
  </si>
  <si>
    <t>3 épis/pied</t>
  </si>
  <si>
    <t>10 (30)</t>
  </si>
  <si>
    <t>15 (75)</t>
  </si>
  <si>
    <t>01/06 -</t>
  </si>
  <si>
    <t>(3 mois)</t>
  </si>
  <si>
    <t>Melon</t>
  </si>
  <si>
    <t>4 gros</t>
  </si>
  <si>
    <t>8 (112)</t>
  </si>
  <si>
    <t>Vert Grimpant (K)</t>
  </si>
  <si>
    <t>très précoce</t>
  </si>
  <si>
    <t>treillage</t>
  </si>
  <si>
    <t>10 petits</t>
  </si>
  <si>
    <t>4 (56)</t>
  </si>
  <si>
    <t>15/03 -</t>
  </si>
  <si>
    <t>6 semaines</t>
  </si>
  <si>
    <t>De Bellegarde (K)</t>
  </si>
  <si>
    <t>15/04 -</t>
  </si>
  <si>
    <t>(sous tunnel le soir</t>
  </si>
  <si>
    <t>(4-5 mois)</t>
  </si>
  <si>
    <t>jsq en juin)</t>
  </si>
  <si>
    <t>Navet</t>
  </si>
  <si>
    <t>filet(0,35mm)</t>
  </si>
  <si>
    <t>500 g/m.</t>
  </si>
  <si>
    <t>binages, sarclages, arrosages fréquents, paillage possible</t>
  </si>
  <si>
    <t>De Milan à Collet Rose (K)</t>
  </si>
  <si>
    <t>très précoce, printps</t>
  </si>
  <si>
    <t xml:space="preserve">/ couverture </t>
  </si>
  <si>
    <t>500 graines</t>
  </si>
  <si>
    <t>15/03 - 01/04 - 15/05 - (2 mois)</t>
  </si>
  <si>
    <t>15/05 - 01/06 - 15/07</t>
  </si>
  <si>
    <t>Noir long de Pardailhan (G)</t>
  </si>
  <si>
    <t>hiver</t>
  </si>
  <si>
    <t>flottante</t>
  </si>
  <si>
    <t>1 (600)</t>
  </si>
  <si>
    <t>01/08 - (3 mois)</t>
  </si>
  <si>
    <t>Pastèque</t>
  </si>
  <si>
    <t>temps frais</t>
  </si>
  <si>
    <t>binages, sarclages, arrosages fréquents, paillage</t>
  </si>
  <si>
    <t>Jubilee (K)</t>
  </si>
  <si>
    <t>++</t>
  </si>
  <si>
    <t>15 kg/fruit</t>
  </si>
  <si>
    <t>5 (15)</t>
  </si>
  <si>
    <t>15 graines</t>
  </si>
  <si>
    <t>8 semaines</t>
  </si>
  <si>
    <t>3 fruits/pied</t>
  </si>
  <si>
    <t>01/04 -</t>
  </si>
  <si>
    <t>Oignon</t>
  </si>
  <si>
    <t>25x15</t>
  </si>
  <si>
    <t>binages, sarclages, arrosages jusqu'à la formation des bulbes</t>
  </si>
  <si>
    <t>Jaune Paille des Vertus (K)</t>
  </si>
  <si>
    <t>15/02 (08-09) -</t>
  </si>
  <si>
    <t>Doux de Lézignan (G)</t>
  </si>
  <si>
    <t>antifongique</t>
  </si>
  <si>
    <t>01/08 (de 05 à 09 de l'année suivante) -</t>
  </si>
  <si>
    <t>Blanc de Rebouillon (G)</t>
  </si>
  <si>
    <t>tardive, également en cébettes</t>
  </si>
  <si>
    <t>2 (500)</t>
  </si>
  <si>
    <t>15/02 (06-07 en oignons frais) -</t>
  </si>
  <si>
    <t>Poireau</t>
  </si>
  <si>
    <t>filet fin août</t>
  </si>
  <si>
    <t>St-Victor (G)</t>
  </si>
  <si>
    <t>tardif (hiver, début printemps)</t>
  </si>
  <si>
    <t>(50 été</t>
  </si>
  <si>
    <t>printps</t>
  </si>
  <si>
    <t>2 (800)</t>
  </si>
  <si>
    <t>15/02 – 01/05 (hiver &amp; début printemps)</t>
  </si>
  <si>
    <t>15/11 - 01/03</t>
  </si>
  <si>
    <t>taille d'un crayon</t>
  </si>
  <si>
    <t>15/05/2014 – 01/08</t>
  </si>
  <si>
    <t>100 hiver)</t>
  </si>
  <si>
    <t>automne</t>
  </si>
  <si>
    <t>Pois petits</t>
  </si>
  <si>
    <t>35x2</t>
  </si>
  <si>
    <t>binages, sarclages, arrosages abondants si sécheresse, paillage, buttage et tuteurage avec branches ramifiées 3 semaines après la levée</t>
  </si>
  <si>
    <t>Lincoln (G)</t>
  </si>
  <si>
    <t>Demi-précoce, nains</t>
  </si>
  <si>
    <t>nains</t>
  </si>
  <si>
    <t>100 (390)</t>
  </si>
  <si>
    <t>01/02 – 01/03 (05-06)</t>
  </si>
  <si>
    <t>01/05 - 01/06</t>
  </si>
  <si>
    <t>1 kg/m.</t>
  </si>
  <si>
    <t>grimpant</t>
  </si>
  <si>
    <t>Pois mangetout</t>
  </si>
  <si>
    <t xml:space="preserve">couverture </t>
  </si>
  <si>
    <t>Ambrosia (G)</t>
  </si>
  <si>
    <t>précoce, demi-nains, 60 cm Ht</t>
  </si>
  <si>
    <t>100 (660)</t>
  </si>
  <si>
    <t>01/02 - 15/02 -</t>
  </si>
  <si>
    <t>Poivrons</t>
  </si>
  <si>
    <t>4 (32)</t>
  </si>
  <si>
    <t>binages, sarclages, arrosages, paillage si sécheresse, tuteurage, taille</t>
  </si>
  <si>
    <t>Pantos (G)</t>
  </si>
  <si>
    <t>vert, mi-tardif, 70 cm Ht</t>
  </si>
  <si>
    <t>tunnel</t>
  </si>
  <si>
    <t>0.3 (45)</t>
  </si>
  <si>
    <t>15/02 (08 à 10) -</t>
  </si>
  <si>
    <t>Radis</t>
  </si>
  <si>
    <t>filet ou</t>
  </si>
  <si>
    <t>15x5</t>
  </si>
  <si>
    <t>4 bottes/m.</t>
  </si>
  <si>
    <t>2 récoltes</t>
  </si>
  <si>
    <t>Saxa (K)</t>
  </si>
  <si>
    <t>01/05 – 01/06 -</t>
  </si>
  <si>
    <t>01/06 - 01/07</t>
  </si>
  <si>
    <t>6 mois</t>
  </si>
  <si>
    <t>21 jrs/semis</t>
  </si>
  <si>
    <t>Géant de Sicile (K)</t>
  </si>
  <si>
    <t>de printemps/tardive</t>
  </si>
  <si>
    <t>01/07 – 01/08 -</t>
  </si>
  <si>
    <t>01/08 - 01/09</t>
  </si>
  <si>
    <t>Radis d'hivers</t>
  </si>
  <si>
    <t>Noir rond (G)</t>
  </si>
  <si>
    <t>(Éclaircir à 10cms)</t>
  </si>
  <si>
    <t>25x12</t>
  </si>
  <si>
    <t>2 (240)</t>
  </si>
  <si>
    <t>01/08 (automne-hiver)</t>
  </si>
  <si>
    <t>SALADES</t>
  </si>
  <si>
    <t>40/hiver(+mâche) (1,5/sem)</t>
  </si>
  <si>
    <t>60/été (2,5/semaine)</t>
  </si>
  <si>
    <t>Laitue</t>
  </si>
  <si>
    <t>25x30</t>
  </si>
  <si>
    <t>Batavia Rouge Grenobloise (K)</t>
  </si>
  <si>
    <t>printemps/été</t>
  </si>
  <si>
    <t xml:space="preserve">(ts les 15 jrs) </t>
  </si>
  <si>
    <t>15/02 – 15/03 – 15/04 (ptps/été)</t>
  </si>
  <si>
    <t>01/04 - 01/05 - 01/06</t>
  </si>
  <si>
    <t>1 mois</t>
  </si>
  <si>
    <t>15/03 – 15/04 – 15/05</t>
  </si>
  <si>
    <t>À couper Oscarde (K)</t>
  </si>
  <si>
    <t>toute l'année</t>
  </si>
  <si>
    <t>15 (30)</t>
  </si>
  <si>
    <t>15/04 – 15/05 – 15/06 (été)</t>
  </si>
  <si>
    <t>01/06 - 01/07 - 01/08</t>
  </si>
  <si>
    <t>15/05 – 15/06 – 15/07</t>
  </si>
  <si>
    <t>Chicorée frisée</t>
  </si>
  <si>
    <t>2 coupes</t>
  </si>
  <si>
    <t>Grosse Pancalière (G)</t>
  </si>
  <si>
    <t>Été-hiver, résistance chaleur</t>
  </si>
  <si>
    <t>20 (40)</t>
  </si>
  <si>
    <t>01/06 - 01/07 - 01/08 – 01/09 – (été/aut/hiv)</t>
  </si>
  <si>
    <t>01/08 - 01/09 - 01/10 - 01/11</t>
  </si>
  <si>
    <t>01/07 – 01/08 – 01/09 – 01/10</t>
  </si>
  <si>
    <t>Tomates</t>
  </si>
  <si>
    <t>sous serre</t>
  </si>
  <si>
    <t>2-4 kg/pied</t>
  </si>
  <si>
    <t>2 feuilles &amp; +15 jrs</t>
  </si>
  <si>
    <t>Cannier, binages, sarclages, arrosages, paillage si sécheresse, tuteurage, taille, suppression des gourmands</t>
  </si>
  <si>
    <t>Gros Fruits (12 variétés) (K)</t>
  </si>
  <si>
    <t>60 graines</t>
  </si>
  <si>
    <t>Saint Pierre (rouge) (G)</t>
  </si>
  <si>
    <t>Demi-tardive</t>
  </si>
  <si>
    <t>0.2 (66)</t>
  </si>
  <si>
    <t>Jaune Ananas (G)</t>
  </si>
  <si>
    <t>tardive. Climat chaud et sec</t>
  </si>
  <si>
    <t>0.15 (60)</t>
  </si>
  <si>
    <t>Engrais Vert</t>
  </si>
  <si>
    <t>Mélange à cycle court (G)</t>
  </si>
  <si>
    <t>Dose : 280g/are</t>
  </si>
  <si>
    <t>Fauche : 2-3 mois, début floraison</t>
  </si>
  <si>
    <t xml:space="preserve">1kg </t>
  </si>
  <si>
    <t>Pommes de terre</t>
  </si>
  <si>
    <t>binages, sarclages, buttage à 10-15cm Hteur, arrosages en rigole si sécheresse, paillage, fauchage des tiges 3 semaines avant récolte (conservation)</t>
  </si>
  <si>
    <t>Longueur de planche :</t>
  </si>
  <si>
    <t>Surface de jardin :</t>
  </si>
  <si>
    <t>1 mètre de planche correspond à 1,2m2 de jardin</t>
  </si>
  <si>
    <t>(allées 0,40m et planche 0,8m)</t>
  </si>
  <si>
    <t>Rotation moyenne sur la planche : 2 cultures par saison</t>
  </si>
  <si>
    <t xml:space="preserve">La surface de jardin nécessaire est donc : </t>
  </si>
  <si>
    <t>longueur de planche * 1,2 / 2</t>
  </si>
  <si>
    <t>Légumes</t>
  </si>
  <si>
    <t>Date SD</t>
  </si>
  <si>
    <t>Espacement SD</t>
  </si>
  <si>
    <t>Durée de levée</t>
  </si>
  <si>
    <t>Date Ec</t>
  </si>
  <si>
    <t>Espacement Ec</t>
  </si>
  <si>
    <t>Date RecEc</t>
  </si>
  <si>
    <t>Espacement RecEc</t>
  </si>
  <si>
    <t>Date Début Récolte</t>
  </si>
  <si>
    <t>Carotte - Marché de Paris 3  (G)</t>
  </si>
  <si>
    <t>15x3</t>
  </si>
  <si>
    <t>2 semaines</t>
  </si>
  <si>
    <t>Carotte - Nantaise race Narôme  (G)</t>
  </si>
  <si>
    <t>15/04 – 15/05</t>
  </si>
  <si>
    <t>15/05 – 15/06</t>
  </si>
  <si>
    <t>15/06 – 15/07</t>
  </si>
  <si>
    <t>15/07 – 15/08</t>
  </si>
  <si>
    <t>Carotte - Rodelika  (G)</t>
  </si>
  <si>
    <t>Epinard - Viking (G)</t>
  </si>
  <si>
    <t>15/02 – 01/08 – 01/09 – 01/10</t>
  </si>
  <si>
    <t>6-10 jours</t>
  </si>
  <si>
    <t>15/03 – 01/09 – 01/10 – 01/11</t>
  </si>
  <si>
    <t>15/04 – 01/10 – 01/11 – 01/12</t>
  </si>
  <si>
    <t>Mâche - Verte de Cambrai (G)</t>
  </si>
  <si>
    <t>15x2</t>
  </si>
  <si>
    <t>Navet - De Milan à Collet Rose (K)</t>
  </si>
  <si>
    <t>15/03 – 01/04 – 15/05</t>
  </si>
  <si>
    <t>4-7 jours</t>
  </si>
  <si>
    <t>01/04 – 15/04 – 01/06</t>
  </si>
  <si>
    <t>15/05 – 01/06 – 15/07</t>
  </si>
  <si>
    <t>Navet - Noir long de Pardailhan (G)</t>
  </si>
  <si>
    <t>Radis - Saxa (K)</t>
  </si>
  <si>
    <t>01/05 – 01/06</t>
  </si>
  <si>
    <t>3 jours</t>
  </si>
  <si>
    <t xml:space="preserve">15/05 – 15/06 </t>
  </si>
  <si>
    <t>01/06 – 01/07</t>
  </si>
  <si>
    <t>Radis - Géant de Sicile (K)</t>
  </si>
  <si>
    <t>01/07 – 01/08</t>
  </si>
  <si>
    <t xml:space="preserve">15/07 – 15/08 </t>
  </si>
  <si>
    <t>01/08 – 01/09</t>
  </si>
  <si>
    <t>Radis d'hivers - Noir rond (G)</t>
  </si>
  <si>
    <t>25x5</t>
  </si>
  <si>
    <t>Légende</t>
  </si>
  <si>
    <t>: semis direct</t>
  </si>
  <si>
    <t>: pépinière</t>
  </si>
  <si>
    <t>: repiquage</t>
  </si>
  <si>
    <t>Ec</t>
  </si>
  <si>
    <t>: éclaircissage</t>
  </si>
  <si>
    <t>RecEc</t>
  </si>
  <si>
    <t>: première récolte et éclaircissage</t>
  </si>
  <si>
    <t>Rec</t>
  </si>
  <si>
    <t>: récolte</t>
  </si>
  <si>
    <t>Préparation du sol</t>
  </si>
  <si>
    <t>Commentaires</t>
  </si>
  <si>
    <t>SD : Légume - Variétés</t>
  </si>
  <si>
    <t>longueur planche</t>
  </si>
  <si>
    <t>R: Légume – Variétés</t>
  </si>
  <si>
    <t>Culture</t>
  </si>
  <si>
    <t>Action</t>
  </si>
  <si>
    <t>Ail - De Bruno</t>
  </si>
  <si>
    <t>Pois mangetout - Ambrosia (G)</t>
  </si>
  <si>
    <t>Fève - Aguadulce (G)</t>
  </si>
  <si>
    <t>Aubergine - De Barbentane (K)</t>
  </si>
  <si>
    <t>Oignon - Jaune Paille des Vertus (K)</t>
  </si>
  <si>
    <t>Oignon - Blanc de Rebouillon (G)</t>
  </si>
  <si>
    <t>Poireau - St-Victor (G)</t>
  </si>
  <si>
    <t>Poivrons - Pantos (G)</t>
  </si>
  <si>
    <t>Tomates - Gros Fruits (12 variétés) (K)</t>
  </si>
  <si>
    <t>Tomates - Saint Pierre (rouge) (G)</t>
  </si>
  <si>
    <t>Tomates - Jaune Ananas (G)</t>
  </si>
  <si>
    <t>Pois petits - Lincoln (G)</t>
  </si>
  <si>
    <t>Laitue - Batavia Rouge Grenobloise (K)</t>
  </si>
  <si>
    <t>Betterave - Early Wonder (K)</t>
  </si>
  <si>
    <t>Chou rave - Lanro (G)</t>
  </si>
  <si>
    <t>Chou brocoli - Jets Violets (K)</t>
  </si>
  <si>
    <t>Chou cabu - Bacalan de Rennes (K)</t>
  </si>
  <si>
    <t>Chou rouge - Tardif de Langedijk 2 (G)</t>
  </si>
  <si>
    <t>Pastèque - Jubilee (K)</t>
  </si>
  <si>
    <t>Concombre - Empereur Alexandre (K)</t>
  </si>
  <si>
    <t>Melon - Vert Grimpant (K)</t>
  </si>
  <si>
    <t>Courgette - Genovese (K)</t>
  </si>
  <si>
    <t>Courges - Spaghetti Végétal (K)</t>
  </si>
  <si>
    <t>Courges - Pennsylvania Dutch (K)</t>
  </si>
  <si>
    <t>Concombre - Lemon (G)</t>
  </si>
  <si>
    <t>Cornichon - De Bourbonne (G)</t>
  </si>
  <si>
    <t>Chou fleur - Odysseus (G)</t>
  </si>
  <si>
    <t>Laitue - À couper Oscarde (K)</t>
  </si>
  <si>
    <t>Melon - De Bellegarde (K)</t>
  </si>
  <si>
    <t>Concombre - Le Généreux (G)</t>
  </si>
  <si>
    <t>Betterave - Crapaudine (G)</t>
  </si>
  <si>
    <t>Courgette - Blanche d'Egypte (K)</t>
  </si>
  <si>
    <t>Oignon - Doux de Lézignan (G)</t>
  </si>
  <si>
    <t>Chou fleur - Romanesco (G)</t>
  </si>
  <si>
    <t>Chou de Bruxelles - De Rosny (G)</t>
  </si>
  <si>
    <t>Chou frisé - Westlandse Winter (G)</t>
  </si>
  <si>
    <t>Haricots à écosser - Flageolet Rouge (G)</t>
  </si>
  <si>
    <t>Chou rave - Blaril (K)</t>
  </si>
  <si>
    <t>Haricot mangetout - Calvy (G)</t>
  </si>
  <si>
    <t>Maïs - Super doux hâtif Damaun (G)</t>
  </si>
  <si>
    <t>Chicorée frisée - Grosse Pancalière (G)</t>
  </si>
  <si>
    <t>Fenouil - Zefa Fino (G)</t>
  </si>
  <si>
    <t>Haricot mangetout - La Victoire (K)</t>
  </si>
</sst>
</file>

<file path=xl/styles.xml><?xml version="1.0" encoding="utf-8"?>
<styleSheet xmlns="http://schemas.openxmlformats.org/spreadsheetml/2006/main">
  <numFmts count="10">
    <numFmt numFmtId="164" formatCode="GENERAL"/>
    <numFmt numFmtId="165" formatCode="0%"/>
    <numFmt numFmtId="166" formatCode="DD/MM"/>
    <numFmt numFmtId="167" formatCode="0"/>
    <numFmt numFmtId="168" formatCode="&quot;VRAI&quot;;&quot;VRAI&quot;;&quot;FAUX&quot;"/>
    <numFmt numFmtId="169" formatCode="DD\-MMM"/>
    <numFmt numFmtId="170" formatCode="DD/MM/YY"/>
    <numFmt numFmtId="171" formatCode="#,##0"/>
    <numFmt numFmtId="172" formatCode="@"/>
    <numFmt numFmtId="173" formatCode="0.0"/>
  </numFmts>
  <fonts count="6">
    <font>
      <sz val="10"/>
      <name val="Arial"/>
      <family val="2"/>
    </font>
    <font>
      <b/>
      <sz val="10"/>
      <name val="Arial"/>
      <family val="2"/>
    </font>
    <font>
      <b/>
      <sz val="10"/>
      <color indexed="8"/>
      <name val="Arial"/>
      <family val="2"/>
    </font>
    <font>
      <sz val="10"/>
      <color indexed="8"/>
      <name val="Arial"/>
      <family val="2"/>
    </font>
    <font>
      <b/>
      <i/>
      <sz val="10"/>
      <color indexed="8"/>
      <name val="Arial"/>
      <family val="2"/>
    </font>
    <font>
      <b/>
      <i/>
      <sz val="10"/>
      <name val="Arial"/>
      <family val="2"/>
    </font>
  </fonts>
  <fills count="19">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49"/>
        <bgColor indexed="64"/>
      </patternFill>
    </fill>
    <fill>
      <patternFill patternType="solid">
        <fgColor indexed="22"/>
        <bgColor indexed="64"/>
      </patternFill>
    </fill>
    <fill>
      <patternFill patternType="solid">
        <fgColor indexed="52"/>
        <bgColor indexed="64"/>
      </patternFill>
    </fill>
    <fill>
      <patternFill patternType="solid">
        <fgColor indexed="40"/>
        <bgColor indexed="64"/>
      </patternFill>
    </fill>
    <fill>
      <patternFill patternType="solid">
        <fgColor indexed="51"/>
        <bgColor indexed="64"/>
      </patternFill>
    </fill>
    <fill>
      <patternFill patternType="solid">
        <fgColor indexed="50"/>
        <bgColor indexed="64"/>
      </patternFill>
    </fill>
    <fill>
      <patternFill patternType="solid">
        <fgColor indexed="55"/>
        <bgColor indexed="64"/>
      </patternFill>
    </fill>
    <fill>
      <patternFill patternType="solid">
        <fgColor indexed="17"/>
        <bgColor indexed="64"/>
      </patternFill>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indexed="29"/>
        <bgColor indexed="64"/>
      </patternFill>
    </fill>
    <fill>
      <patternFill patternType="solid">
        <fgColor indexed="43"/>
        <bgColor indexed="64"/>
      </patternFill>
    </fill>
    <fill>
      <patternFill patternType="solid">
        <fgColor indexed="34"/>
        <bgColor indexed="64"/>
      </patternFill>
    </fill>
  </fills>
  <borders count="6">
    <border>
      <left/>
      <right/>
      <top/>
      <bottom/>
      <diagonal/>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color indexed="8"/>
      </left>
      <right>
        <color indexed="63"/>
      </right>
      <top>
        <color indexed="63"/>
      </top>
      <bottom>
        <color indexed="63"/>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cellStyleXfs>
  <cellXfs count="213">
    <xf numFmtId="164" fontId="0" fillId="0" borderId="0" xfId="0" applyAlignment="1">
      <alignment/>
    </xf>
    <xf numFmtId="164" fontId="1" fillId="0" borderId="1" xfId="0" applyFont="1" applyBorder="1" applyAlignment="1">
      <alignment/>
    </xf>
    <xf numFmtId="164" fontId="0" fillId="0" borderId="0" xfId="0" applyBorder="1" applyAlignment="1">
      <alignment/>
    </xf>
    <xf numFmtId="164" fontId="0" fillId="0" borderId="2" xfId="0" applyBorder="1" applyAlignment="1">
      <alignment/>
    </xf>
    <xf numFmtId="164" fontId="0" fillId="0" borderId="3" xfId="0" applyBorder="1" applyAlignment="1">
      <alignment horizontal="center"/>
    </xf>
    <xf numFmtId="164" fontId="0" fillId="0" borderId="0" xfId="0" applyAlignment="1">
      <alignment horizontal="center"/>
    </xf>
    <xf numFmtId="164" fontId="0" fillId="0" borderId="4" xfId="0" applyBorder="1" applyAlignment="1">
      <alignment horizontal="center"/>
    </xf>
    <xf numFmtId="165" fontId="0" fillId="0" borderId="0" xfId="0" applyNumberFormat="1" applyAlignment="1">
      <alignment horizontal="center"/>
    </xf>
    <xf numFmtId="164" fontId="1" fillId="0" borderId="0" xfId="0" applyFont="1" applyAlignment="1">
      <alignment horizontal="center"/>
    </xf>
    <xf numFmtId="164" fontId="0" fillId="0" borderId="0" xfId="0" applyFont="1" applyAlignment="1">
      <alignment horizontal="center"/>
    </xf>
    <xf numFmtId="164" fontId="0" fillId="0" borderId="0" xfId="0" applyNumberFormat="1" applyFont="1" applyAlignment="1">
      <alignment horizontal="center"/>
    </xf>
    <xf numFmtId="164" fontId="0" fillId="0" borderId="0" xfId="0" applyBorder="1" applyAlignment="1">
      <alignment horizontal="center"/>
    </xf>
    <xf numFmtId="166" fontId="0" fillId="0" borderId="0" xfId="0" applyNumberFormat="1" applyAlignment="1">
      <alignment/>
    </xf>
    <xf numFmtId="166" fontId="0" fillId="0" borderId="0" xfId="0" applyNumberFormat="1" applyAlignment="1">
      <alignment horizontal="center"/>
    </xf>
    <xf numFmtId="164" fontId="1" fillId="0" borderId="0" xfId="0" applyFont="1" applyBorder="1" applyAlignment="1">
      <alignment/>
    </xf>
    <xf numFmtId="164" fontId="0" fillId="2" borderId="0" xfId="0" applyFont="1" applyFill="1" applyBorder="1" applyAlignment="1">
      <alignment horizontal="center" vertical="center"/>
    </xf>
    <xf numFmtId="166" fontId="0" fillId="8" borderId="0" xfId="0" applyNumberFormat="1" applyFont="1" applyFill="1" applyAlignment="1">
      <alignment/>
    </xf>
    <xf numFmtId="166" fontId="0" fillId="8" borderId="0" xfId="0" applyNumberFormat="1" applyFont="1" applyFill="1" applyAlignment="1">
      <alignment horizontal="center"/>
    </xf>
    <xf numFmtId="164" fontId="0" fillId="0" borderId="0" xfId="0" applyFill="1" applyAlignment="1">
      <alignment horizontal="center"/>
    </xf>
    <xf numFmtId="164" fontId="0" fillId="0" borderId="0" xfId="0" applyFill="1" applyBorder="1" applyAlignment="1">
      <alignment horizontal="center"/>
    </xf>
    <xf numFmtId="164" fontId="1" fillId="9" borderId="1" xfId="0" applyFont="1" applyFill="1" applyBorder="1" applyAlignment="1">
      <alignment horizontal="center"/>
    </xf>
    <xf numFmtId="164" fontId="1" fillId="9" borderId="0" xfId="0" applyFont="1" applyFill="1" applyAlignment="1">
      <alignment horizontal="center"/>
    </xf>
    <xf numFmtId="164" fontId="1" fillId="4" borderId="0" xfId="0" applyFont="1" applyFill="1" applyBorder="1" applyAlignment="1">
      <alignment horizontal="center"/>
    </xf>
    <xf numFmtId="164" fontId="0" fillId="8" borderId="0" xfId="0" applyFont="1" applyFill="1" applyBorder="1" applyAlignment="1">
      <alignment horizontal="center"/>
    </xf>
    <xf numFmtId="164" fontId="1" fillId="10" borderId="1" xfId="0" applyFont="1" applyFill="1" applyBorder="1" applyAlignment="1">
      <alignment/>
    </xf>
    <xf numFmtId="164" fontId="0" fillId="10" borderId="0" xfId="0" applyFont="1" applyFill="1" applyBorder="1" applyAlignment="1">
      <alignment/>
    </xf>
    <xf numFmtId="164" fontId="0" fillId="10" borderId="2" xfId="0" applyFont="1" applyFill="1" applyBorder="1" applyAlignment="1">
      <alignment/>
    </xf>
    <xf numFmtId="164" fontId="0" fillId="10" borderId="0" xfId="0" applyFont="1" applyFill="1" applyAlignment="1">
      <alignment/>
    </xf>
    <xf numFmtId="164" fontId="0" fillId="11" borderId="3" xfId="0" applyFont="1" applyFill="1" applyBorder="1" applyAlignment="1">
      <alignment horizontal="center"/>
    </xf>
    <xf numFmtId="164" fontId="0" fillId="10" borderId="0" xfId="0" applyFont="1" applyFill="1" applyAlignment="1">
      <alignment horizontal="center"/>
    </xf>
    <xf numFmtId="164" fontId="0" fillId="11" borderId="4" xfId="0" applyFont="1" applyFill="1" applyBorder="1" applyAlignment="1">
      <alignment horizontal="center"/>
    </xf>
    <xf numFmtId="164" fontId="0" fillId="11" borderId="0" xfId="0" applyFont="1" applyFill="1" applyAlignment="1">
      <alignment horizontal="center"/>
    </xf>
    <xf numFmtId="165" fontId="0" fillId="11" borderId="0" xfId="0" applyNumberFormat="1" applyFont="1" applyFill="1" applyAlignment="1">
      <alignment horizontal="center"/>
    </xf>
    <xf numFmtId="164" fontId="1" fillId="10" borderId="0" xfId="0" applyFont="1" applyFill="1" applyAlignment="1">
      <alignment horizontal="center"/>
    </xf>
    <xf numFmtId="164" fontId="0" fillId="10" borderId="0" xfId="0" applyNumberFormat="1" applyFont="1" applyFill="1" applyAlignment="1">
      <alignment horizontal="center"/>
    </xf>
    <xf numFmtId="164" fontId="0" fillId="9" borderId="0" xfId="0" applyFont="1" applyFill="1" applyAlignment="1">
      <alignment horizontal="center"/>
    </xf>
    <xf numFmtId="164" fontId="0" fillId="9" borderId="0" xfId="0" applyFont="1" applyFill="1" applyBorder="1" applyAlignment="1">
      <alignment horizontal="center"/>
    </xf>
    <xf numFmtId="166" fontId="0" fillId="9" borderId="0" xfId="0" applyNumberFormat="1" applyFont="1" applyFill="1" applyAlignment="1">
      <alignment horizontal="center"/>
    </xf>
    <xf numFmtId="164" fontId="0" fillId="4" borderId="0" xfId="0" applyFont="1" applyFill="1" applyBorder="1" applyAlignment="1">
      <alignment horizontal="center"/>
    </xf>
    <xf numFmtId="164" fontId="0" fillId="4" borderId="0" xfId="0" applyFont="1" applyFill="1" applyAlignment="1">
      <alignment horizontal="center"/>
    </xf>
    <xf numFmtId="164" fontId="0" fillId="12" borderId="0" xfId="0" applyFont="1" applyFill="1" applyAlignment="1">
      <alignment horizontal="center"/>
    </xf>
    <xf numFmtId="165" fontId="1" fillId="10" borderId="0" xfId="0" applyNumberFormat="1" applyFont="1" applyFill="1" applyAlignment="1">
      <alignment horizontal="center"/>
    </xf>
    <xf numFmtId="164" fontId="0" fillId="4" borderId="0" xfId="0" applyFill="1" applyAlignment="1">
      <alignment/>
    </xf>
    <xf numFmtId="164" fontId="0" fillId="10" borderId="0" xfId="0" applyFont="1" applyFill="1" applyBorder="1" applyAlignment="1">
      <alignment horizontal="center" vertical="center" wrapText="1"/>
    </xf>
    <xf numFmtId="164" fontId="0" fillId="10" borderId="0" xfId="0" applyFont="1" applyFill="1" applyAlignment="1">
      <alignment horizontal="center" vertical="center" wrapText="1"/>
    </xf>
    <xf numFmtId="164" fontId="0" fillId="9" borderId="0" xfId="0" applyFill="1" applyAlignment="1">
      <alignment/>
    </xf>
    <xf numFmtId="164" fontId="0" fillId="10" borderId="0" xfId="0" applyFont="1" applyFill="1" applyAlignment="1">
      <alignment horizontal="center" wrapText="1"/>
    </xf>
    <xf numFmtId="164" fontId="0" fillId="10" borderId="0" xfId="0" applyFont="1" applyFill="1" applyAlignment="1">
      <alignment wrapText="1"/>
    </xf>
    <xf numFmtId="164" fontId="0" fillId="0" borderId="0" xfId="0" applyFont="1" applyAlignment="1">
      <alignment/>
    </xf>
    <xf numFmtId="164" fontId="1" fillId="2" borderId="1" xfId="0" applyFont="1" applyFill="1" applyBorder="1" applyAlignment="1">
      <alignment/>
    </xf>
    <xf numFmtId="164" fontId="0" fillId="2" borderId="0" xfId="0" applyFill="1" applyBorder="1" applyAlignment="1">
      <alignment/>
    </xf>
    <xf numFmtId="164" fontId="0" fillId="2" borderId="2" xfId="0" applyFill="1" applyBorder="1" applyAlignment="1">
      <alignment/>
    </xf>
    <xf numFmtId="164" fontId="0" fillId="2" borderId="0" xfId="0" applyFont="1" applyFill="1" applyAlignment="1">
      <alignment/>
    </xf>
    <xf numFmtId="164" fontId="0" fillId="2" borderId="3" xfId="0" applyFont="1" applyFill="1" applyBorder="1" applyAlignment="1">
      <alignment horizontal="center"/>
    </xf>
    <xf numFmtId="164" fontId="0" fillId="2" borderId="0" xfId="0" applyFont="1" applyFill="1" applyAlignment="1">
      <alignment horizontal="center"/>
    </xf>
    <xf numFmtId="164" fontId="0" fillId="2" borderId="4" xfId="0" applyFill="1" applyBorder="1" applyAlignment="1">
      <alignment horizontal="center"/>
    </xf>
    <xf numFmtId="165" fontId="0" fillId="2" borderId="0" xfId="0" applyNumberFormat="1" applyFont="1" applyFill="1" applyAlignment="1">
      <alignment horizontal="center"/>
    </xf>
    <xf numFmtId="164" fontId="1" fillId="2" borderId="0" xfId="0" applyFont="1" applyFill="1" applyAlignment="1">
      <alignment horizontal="center"/>
    </xf>
    <xf numFmtId="167" fontId="1" fillId="2" borderId="0" xfId="0" applyNumberFormat="1" applyFont="1" applyFill="1" applyAlignment="1">
      <alignment horizontal="center"/>
    </xf>
    <xf numFmtId="164" fontId="0" fillId="2" borderId="0" xfId="0" applyNumberFormat="1" applyFont="1" applyFill="1" applyAlignment="1">
      <alignment horizontal="center"/>
    </xf>
    <xf numFmtId="164" fontId="0" fillId="2" borderId="0" xfId="0" applyFont="1" applyFill="1" applyBorder="1" applyAlignment="1">
      <alignment horizontal="center"/>
    </xf>
    <xf numFmtId="166" fontId="0" fillId="2" borderId="0" xfId="0" applyNumberFormat="1" applyFont="1" applyFill="1" applyBorder="1" applyAlignment="1">
      <alignment/>
    </xf>
    <xf numFmtId="166" fontId="0" fillId="2" borderId="0" xfId="0" applyNumberFormat="1" applyFont="1" applyFill="1" applyBorder="1" applyAlignment="1">
      <alignment horizontal="center"/>
    </xf>
    <xf numFmtId="164" fontId="0" fillId="2" borderId="0" xfId="0" applyFill="1" applyBorder="1" applyAlignment="1">
      <alignment horizontal="center"/>
    </xf>
    <xf numFmtId="168" fontId="0" fillId="0" borderId="0" xfId="0" applyNumberFormat="1" applyAlignment="1">
      <alignment/>
    </xf>
    <xf numFmtId="164" fontId="0" fillId="0" borderId="0" xfId="0" applyNumberFormat="1" applyAlignment="1">
      <alignment/>
    </xf>
    <xf numFmtId="164" fontId="0" fillId="13" borderId="0" xfId="0" applyFont="1" applyFill="1" applyAlignment="1">
      <alignment horizontal="center"/>
    </xf>
    <xf numFmtId="164" fontId="2" fillId="14" borderId="1" xfId="0" applyFont="1" applyFill="1" applyBorder="1" applyAlignment="1">
      <alignment/>
    </xf>
    <xf numFmtId="164" fontId="3" fillId="14" borderId="0" xfId="0" applyFont="1" applyFill="1" applyBorder="1" applyAlignment="1">
      <alignment/>
    </xf>
    <xf numFmtId="164" fontId="3" fillId="14" borderId="2" xfId="0" applyFont="1" applyFill="1" applyBorder="1" applyAlignment="1">
      <alignment/>
    </xf>
    <xf numFmtId="164" fontId="3" fillId="14" borderId="0" xfId="0" applyFont="1" applyFill="1" applyAlignment="1">
      <alignment/>
    </xf>
    <xf numFmtId="164" fontId="3" fillId="14" borderId="3" xfId="0" applyFont="1" applyFill="1" applyBorder="1" applyAlignment="1">
      <alignment horizontal="center"/>
    </xf>
    <xf numFmtId="164" fontId="3" fillId="14" borderId="0" xfId="0" applyFont="1" applyFill="1" applyAlignment="1">
      <alignment horizontal="center"/>
    </xf>
    <xf numFmtId="164" fontId="3" fillId="14" borderId="4" xfId="0" applyFont="1" applyFill="1" applyBorder="1" applyAlignment="1">
      <alignment horizontal="center"/>
    </xf>
    <xf numFmtId="165" fontId="3" fillId="14" borderId="0" xfId="0" applyNumberFormat="1" applyFont="1" applyFill="1" applyAlignment="1">
      <alignment horizontal="center"/>
    </xf>
    <xf numFmtId="164" fontId="2" fillId="14" borderId="0" xfId="0" applyFont="1" applyFill="1" applyAlignment="1">
      <alignment horizontal="center"/>
    </xf>
    <xf numFmtId="164" fontId="3" fillId="14" borderId="0" xfId="0" applyNumberFormat="1" applyFont="1" applyFill="1" applyAlignment="1">
      <alignment horizontal="center"/>
    </xf>
    <xf numFmtId="164" fontId="3" fillId="14" borderId="0" xfId="0" applyFont="1" applyFill="1" applyBorder="1" applyAlignment="1">
      <alignment horizontal="center"/>
    </xf>
    <xf numFmtId="166" fontId="3" fillId="14" borderId="0" xfId="0" applyNumberFormat="1" applyFont="1" applyFill="1" applyBorder="1" applyAlignment="1">
      <alignment/>
    </xf>
    <xf numFmtId="166" fontId="3" fillId="14" borderId="0" xfId="0" applyNumberFormat="1" applyFont="1" applyFill="1" applyBorder="1" applyAlignment="1">
      <alignment horizontal="center"/>
    </xf>
    <xf numFmtId="164" fontId="4" fillId="14" borderId="0" xfId="0" applyFont="1" applyFill="1" applyAlignment="1">
      <alignment/>
    </xf>
    <xf numFmtId="164" fontId="4" fillId="14" borderId="0" xfId="0" applyFont="1" applyFill="1" applyBorder="1" applyAlignment="1">
      <alignment horizontal="center"/>
    </xf>
    <xf numFmtId="164" fontId="4" fillId="14" borderId="0" xfId="0" applyFont="1" applyFill="1" applyBorder="1" applyAlignment="1">
      <alignment/>
    </xf>
    <xf numFmtId="166" fontId="0" fillId="0" borderId="0" xfId="0" applyNumberFormat="1" applyFont="1" applyAlignment="1">
      <alignment/>
    </xf>
    <xf numFmtId="166" fontId="0" fillId="0" borderId="0" xfId="0" applyNumberFormat="1" applyFont="1" applyAlignment="1">
      <alignment horizontal="center"/>
    </xf>
    <xf numFmtId="169" fontId="5" fillId="0" borderId="0" xfId="0" applyNumberFormat="1" applyFont="1" applyAlignment="1">
      <alignment/>
    </xf>
    <xf numFmtId="164" fontId="5" fillId="0" borderId="0" xfId="0" applyFont="1" applyBorder="1" applyAlignment="1">
      <alignment horizontal="center"/>
    </xf>
    <xf numFmtId="170" fontId="5" fillId="0" borderId="0" xfId="0" applyNumberFormat="1" applyFont="1" applyAlignment="1">
      <alignment/>
    </xf>
    <xf numFmtId="164" fontId="0" fillId="14" borderId="0" xfId="0" applyFill="1" applyBorder="1" applyAlignment="1">
      <alignment/>
    </xf>
    <xf numFmtId="164" fontId="0" fillId="2" borderId="0" xfId="0" applyNumberFormat="1" applyFill="1" applyAlignment="1">
      <alignment horizontal="center"/>
    </xf>
    <xf numFmtId="166" fontId="0" fillId="2" borderId="0" xfId="0" applyNumberFormat="1" applyFill="1" applyBorder="1" applyAlignment="1">
      <alignment/>
    </xf>
    <xf numFmtId="166" fontId="0" fillId="2" borderId="0" xfId="0" applyNumberFormat="1" applyFill="1" applyBorder="1" applyAlignment="1">
      <alignment horizontal="center"/>
    </xf>
    <xf numFmtId="164" fontId="1" fillId="14" borderId="1" xfId="0" applyFont="1" applyFill="1" applyBorder="1" applyAlignment="1">
      <alignment/>
    </xf>
    <xf numFmtId="164" fontId="0" fillId="14" borderId="2" xfId="0" applyFill="1" applyBorder="1" applyAlignment="1">
      <alignment/>
    </xf>
    <xf numFmtId="164" fontId="0" fillId="14" borderId="0" xfId="0" applyFont="1" applyFill="1" applyAlignment="1">
      <alignment/>
    </xf>
    <xf numFmtId="164" fontId="0" fillId="14" borderId="3" xfId="0" applyFont="1" applyFill="1" applyBorder="1" applyAlignment="1">
      <alignment horizontal="center"/>
    </xf>
    <xf numFmtId="164" fontId="0" fillId="14" borderId="0" xfId="0" applyFont="1" applyFill="1" applyAlignment="1">
      <alignment horizontal="center"/>
    </xf>
    <xf numFmtId="164" fontId="0" fillId="14" borderId="4" xfId="0" applyFill="1" applyBorder="1" applyAlignment="1">
      <alignment horizontal="center"/>
    </xf>
    <xf numFmtId="165" fontId="0" fillId="14" borderId="0" xfId="0" applyNumberFormat="1" applyFont="1" applyFill="1" applyAlignment="1">
      <alignment horizontal="center"/>
    </xf>
    <xf numFmtId="164" fontId="1" fillId="14" borderId="0" xfId="0" applyFont="1" applyFill="1" applyAlignment="1">
      <alignment horizontal="center"/>
    </xf>
    <xf numFmtId="167" fontId="1" fillId="14" borderId="0" xfId="0" applyNumberFormat="1" applyFont="1" applyFill="1" applyAlignment="1">
      <alignment horizontal="center"/>
    </xf>
    <xf numFmtId="164" fontId="0" fillId="14" borderId="0" xfId="0" applyNumberFormat="1" applyFont="1" applyFill="1" applyAlignment="1">
      <alignment horizontal="center"/>
    </xf>
    <xf numFmtId="164" fontId="0" fillId="14" borderId="0" xfId="0" applyFont="1" applyFill="1" applyBorder="1" applyAlignment="1">
      <alignment horizontal="center"/>
    </xf>
    <xf numFmtId="167" fontId="1" fillId="0" borderId="0" xfId="0" applyNumberFormat="1" applyFont="1" applyAlignment="1">
      <alignment horizontal="center"/>
    </xf>
    <xf numFmtId="167" fontId="0" fillId="2" borderId="0" xfId="0" applyNumberFormat="1" applyFill="1" applyBorder="1" applyAlignment="1">
      <alignment horizontal="center"/>
    </xf>
    <xf numFmtId="164" fontId="0" fillId="2" borderId="0" xfId="0" applyFont="1" applyFill="1" applyBorder="1" applyAlignment="1">
      <alignment/>
    </xf>
    <xf numFmtId="166" fontId="0" fillId="14" borderId="0" xfId="0" applyNumberFormat="1" applyFill="1" applyBorder="1" applyAlignment="1">
      <alignment/>
    </xf>
    <xf numFmtId="166" fontId="0" fillId="14" borderId="0" xfId="0" applyNumberFormat="1" applyFill="1" applyBorder="1" applyAlignment="1">
      <alignment horizontal="center"/>
    </xf>
    <xf numFmtId="164" fontId="0" fillId="14" borderId="0" xfId="0" applyFill="1" applyBorder="1" applyAlignment="1">
      <alignment horizontal="center"/>
    </xf>
    <xf numFmtId="166" fontId="0" fillId="0" borderId="0" xfId="0" applyNumberFormat="1" applyFill="1" applyAlignment="1">
      <alignment horizontal="center"/>
    </xf>
    <xf numFmtId="170" fontId="0" fillId="0" borderId="0" xfId="0" applyNumberFormat="1" applyAlignment="1">
      <alignment/>
    </xf>
    <xf numFmtId="164" fontId="1" fillId="15" borderId="1" xfId="0" applyFont="1" applyFill="1" applyBorder="1" applyAlignment="1">
      <alignment/>
    </xf>
    <xf numFmtId="164" fontId="0" fillId="15" borderId="0" xfId="0" applyFill="1" applyBorder="1" applyAlignment="1">
      <alignment/>
    </xf>
    <xf numFmtId="164" fontId="0" fillId="15" borderId="2" xfId="0" applyFill="1" applyBorder="1" applyAlignment="1">
      <alignment/>
    </xf>
    <xf numFmtId="164" fontId="0" fillId="15" borderId="0" xfId="0" applyFont="1" applyFill="1" applyAlignment="1">
      <alignment/>
    </xf>
    <xf numFmtId="164" fontId="0" fillId="15" borderId="3" xfId="0" applyFill="1" applyBorder="1" applyAlignment="1">
      <alignment horizontal="center"/>
    </xf>
    <xf numFmtId="164" fontId="0" fillId="15" borderId="0" xfId="0" applyFont="1" applyFill="1" applyAlignment="1">
      <alignment horizontal="center"/>
    </xf>
    <xf numFmtId="164" fontId="0" fillId="15" borderId="4" xfId="0" applyFill="1" applyBorder="1" applyAlignment="1">
      <alignment horizontal="center"/>
    </xf>
    <xf numFmtId="165" fontId="0" fillId="15" borderId="0" xfId="0" applyNumberFormat="1" applyFont="1" applyFill="1" applyAlignment="1">
      <alignment horizontal="center"/>
    </xf>
    <xf numFmtId="164" fontId="1" fillId="15" borderId="0" xfId="0" applyFont="1" applyFill="1" applyAlignment="1">
      <alignment horizontal="center"/>
    </xf>
    <xf numFmtId="164" fontId="0" fillId="15" borderId="0" xfId="0" applyNumberFormat="1" applyFont="1" applyFill="1" applyAlignment="1">
      <alignment horizontal="center"/>
    </xf>
    <xf numFmtId="164" fontId="0" fillId="15" borderId="0" xfId="0" applyFont="1" applyFill="1" applyBorder="1" applyAlignment="1">
      <alignment horizontal="center"/>
    </xf>
    <xf numFmtId="166" fontId="0" fillId="15" borderId="0" xfId="0" applyNumberFormat="1" applyFill="1" applyBorder="1" applyAlignment="1">
      <alignment/>
    </xf>
    <xf numFmtId="166" fontId="0" fillId="15" borderId="0" xfId="0" applyNumberFormat="1" applyFill="1" applyBorder="1" applyAlignment="1">
      <alignment horizontal="center"/>
    </xf>
    <xf numFmtId="164" fontId="1" fillId="0" borderId="1" xfId="0" applyFont="1" applyFill="1" applyBorder="1" applyAlignment="1">
      <alignment/>
    </xf>
    <xf numFmtId="164" fontId="0" fillId="0" borderId="2" xfId="0" applyFill="1" applyBorder="1" applyAlignment="1">
      <alignment/>
    </xf>
    <xf numFmtId="164" fontId="0" fillId="0" borderId="0" xfId="0" applyFill="1" applyAlignment="1">
      <alignment/>
    </xf>
    <xf numFmtId="164" fontId="0" fillId="0" borderId="3" xfId="0" applyFill="1" applyBorder="1" applyAlignment="1">
      <alignment horizontal="center"/>
    </xf>
    <xf numFmtId="164" fontId="0" fillId="0" borderId="4" xfId="0" applyFill="1" applyBorder="1" applyAlignment="1">
      <alignment horizontal="center"/>
    </xf>
    <xf numFmtId="164" fontId="1" fillId="0" borderId="0" xfId="0" applyFont="1" applyFill="1" applyAlignment="1">
      <alignment horizontal="center"/>
    </xf>
    <xf numFmtId="164" fontId="0" fillId="0" borderId="0" xfId="0" applyFont="1" applyFill="1" applyAlignment="1">
      <alignment horizontal="center"/>
    </xf>
    <xf numFmtId="164" fontId="0" fillId="0" borderId="0" xfId="0" applyNumberFormat="1" applyFont="1" applyFill="1" applyAlignment="1">
      <alignment horizontal="center"/>
    </xf>
    <xf numFmtId="165" fontId="0" fillId="0" borderId="0" xfId="0" applyNumberFormat="1" applyFill="1" applyAlignment="1">
      <alignment horizontal="center"/>
    </xf>
    <xf numFmtId="164" fontId="1" fillId="16" borderId="1" xfId="0" applyFont="1" applyFill="1" applyBorder="1" applyAlignment="1">
      <alignment/>
    </xf>
    <xf numFmtId="164" fontId="0" fillId="16" borderId="0" xfId="0" applyFill="1" applyBorder="1" applyAlignment="1">
      <alignment/>
    </xf>
    <xf numFmtId="164" fontId="0" fillId="16" borderId="2" xfId="0" applyFill="1" applyBorder="1" applyAlignment="1">
      <alignment/>
    </xf>
    <xf numFmtId="164" fontId="0" fillId="16" borderId="0" xfId="0" applyFont="1" applyFill="1" applyAlignment="1">
      <alignment/>
    </xf>
    <xf numFmtId="164" fontId="0" fillId="16" borderId="3" xfId="0" applyFont="1" applyFill="1" applyBorder="1" applyAlignment="1">
      <alignment horizontal="center"/>
    </xf>
    <xf numFmtId="164" fontId="0" fillId="16" borderId="0" xfId="0" applyFont="1" applyFill="1" applyAlignment="1">
      <alignment horizontal="center"/>
    </xf>
    <xf numFmtId="164" fontId="0" fillId="16" borderId="4" xfId="0" applyFill="1" applyBorder="1" applyAlignment="1">
      <alignment horizontal="center"/>
    </xf>
    <xf numFmtId="165" fontId="0" fillId="16" borderId="0" xfId="0" applyNumberFormat="1" applyFont="1" applyFill="1" applyAlignment="1">
      <alignment horizontal="center"/>
    </xf>
    <xf numFmtId="164" fontId="1" fillId="16" borderId="0" xfId="0" applyFont="1" applyFill="1" applyAlignment="1">
      <alignment horizontal="center"/>
    </xf>
    <xf numFmtId="167" fontId="1" fillId="16" borderId="0" xfId="0" applyNumberFormat="1" applyFont="1" applyFill="1" applyAlignment="1">
      <alignment horizontal="center"/>
    </xf>
    <xf numFmtId="164" fontId="0" fillId="16" borderId="0" xfId="0" applyNumberFormat="1" applyFont="1" applyFill="1" applyAlignment="1">
      <alignment horizontal="center"/>
    </xf>
    <xf numFmtId="164" fontId="0" fillId="16" borderId="0" xfId="0" applyFont="1" applyFill="1" applyBorder="1" applyAlignment="1">
      <alignment horizontal="center"/>
    </xf>
    <xf numFmtId="166" fontId="0" fillId="16" borderId="0" xfId="0" applyNumberFormat="1" applyFill="1" applyBorder="1" applyAlignment="1">
      <alignment/>
    </xf>
    <xf numFmtId="166" fontId="0" fillId="16" borderId="0" xfId="0" applyNumberFormat="1" applyFill="1" applyBorder="1" applyAlignment="1">
      <alignment horizontal="center"/>
    </xf>
    <xf numFmtId="164" fontId="0" fillId="16" borderId="0" xfId="0" applyFill="1" applyBorder="1" applyAlignment="1">
      <alignment horizontal="center"/>
    </xf>
    <xf numFmtId="167" fontId="1" fillId="15" borderId="0" xfId="0" applyNumberFormat="1" applyFont="1" applyFill="1" applyAlignment="1">
      <alignment horizontal="center"/>
    </xf>
    <xf numFmtId="171" fontId="1" fillId="2" borderId="0" xfId="0" applyNumberFormat="1" applyFont="1" applyFill="1" applyAlignment="1">
      <alignment horizontal="center"/>
    </xf>
    <xf numFmtId="170" fontId="0" fillId="0" borderId="0" xfId="0" applyNumberFormat="1" applyFont="1" applyAlignment="1">
      <alignment horizontal="center"/>
    </xf>
    <xf numFmtId="171" fontId="1" fillId="0" borderId="0" xfId="0" applyNumberFormat="1" applyFont="1" applyAlignment="1">
      <alignment horizontal="center"/>
    </xf>
    <xf numFmtId="167" fontId="0" fillId="0" borderId="0" xfId="0" applyNumberFormat="1" applyBorder="1" applyAlignment="1">
      <alignment horizontal="center"/>
    </xf>
    <xf numFmtId="164" fontId="0" fillId="14" borderId="0" xfId="0" applyFill="1" applyAlignment="1">
      <alignment/>
    </xf>
    <xf numFmtId="164" fontId="0" fillId="17" borderId="0" xfId="0" applyFont="1" applyFill="1" applyBorder="1" applyAlignment="1">
      <alignment horizontal="center"/>
    </xf>
    <xf numFmtId="167" fontId="0" fillId="17" borderId="0" xfId="0" applyNumberFormat="1" applyFont="1" applyFill="1" applyBorder="1" applyAlignment="1">
      <alignment horizontal="center"/>
    </xf>
    <xf numFmtId="164" fontId="0" fillId="14" borderId="0" xfId="0" applyFont="1" applyFill="1" applyAlignment="1">
      <alignment horizontal="right"/>
    </xf>
    <xf numFmtId="164" fontId="0" fillId="16" borderId="0" xfId="0" applyFill="1" applyAlignment="1">
      <alignment/>
    </xf>
    <xf numFmtId="164" fontId="0" fillId="16" borderId="3" xfId="0" applyFill="1" applyBorder="1" applyAlignment="1">
      <alignment horizontal="center"/>
    </xf>
    <xf numFmtId="164" fontId="0" fillId="16" borderId="0" xfId="0" applyFill="1" applyAlignment="1">
      <alignment horizontal="center"/>
    </xf>
    <xf numFmtId="165" fontId="0" fillId="16" borderId="0" xfId="0" applyNumberFormat="1" applyFill="1" applyAlignment="1">
      <alignment horizontal="center"/>
    </xf>
    <xf numFmtId="166" fontId="0" fillId="16" borderId="0" xfId="0" applyNumberFormat="1" applyFill="1" applyAlignment="1">
      <alignment/>
    </xf>
    <xf numFmtId="166" fontId="0" fillId="16" borderId="0" xfId="0" applyNumberFormat="1" applyFill="1" applyAlignment="1">
      <alignment horizontal="center"/>
    </xf>
    <xf numFmtId="164" fontId="0" fillId="16" borderId="0" xfId="0" applyNumberFormat="1" applyFill="1" applyAlignment="1">
      <alignment/>
    </xf>
    <xf numFmtId="165" fontId="1" fillId="0" borderId="0" xfId="0" applyNumberFormat="1" applyFont="1" applyAlignment="1">
      <alignment horizontal="center"/>
    </xf>
    <xf numFmtId="164" fontId="0" fillId="7" borderId="0" xfId="25" applyNumberFormat="1" applyFont="1" applyBorder="1" applyAlignment="1" applyProtection="1">
      <alignment horizontal="center"/>
      <protection/>
    </xf>
    <xf numFmtId="166" fontId="0" fillId="2" borderId="0" xfId="20" applyNumberFormat="1" applyFont="1" applyBorder="1" applyAlignment="1" applyProtection="1">
      <alignment horizontal="center"/>
      <protection/>
    </xf>
    <xf numFmtId="164" fontId="0" fillId="2" borderId="0" xfId="20" applyNumberFormat="1" applyFont="1" applyBorder="1" applyAlignment="1" applyProtection="1">
      <alignment horizontal="center"/>
      <protection/>
    </xf>
    <xf numFmtId="166" fontId="0" fillId="6" borderId="0" xfId="24" applyNumberFormat="1" applyFont="1" applyBorder="1" applyAlignment="1" applyProtection="1">
      <alignment horizontal="center"/>
      <protection/>
    </xf>
    <xf numFmtId="164" fontId="0" fillId="6" borderId="0" xfId="24" applyNumberFormat="1" applyFont="1" applyBorder="1" applyAlignment="1" applyProtection="1">
      <alignment horizontal="center"/>
      <protection/>
    </xf>
    <xf numFmtId="166" fontId="0" fillId="5" borderId="0" xfId="23" applyNumberFormat="1" applyFont="1" applyBorder="1" applyAlignment="1" applyProtection="1">
      <alignment horizontal="center"/>
      <protection/>
    </xf>
    <xf numFmtId="172" fontId="0" fillId="0" borderId="0" xfId="0" applyNumberFormat="1" applyAlignment="1">
      <alignment horizontal="center"/>
    </xf>
    <xf numFmtId="172" fontId="0" fillId="0" borderId="5" xfId="0" applyNumberFormat="1" applyBorder="1" applyAlignment="1">
      <alignment horizontal="center"/>
    </xf>
    <xf numFmtId="166" fontId="0" fillId="0" borderId="5" xfId="0" applyNumberFormat="1" applyFill="1" applyBorder="1" applyAlignment="1">
      <alignment/>
    </xf>
    <xf numFmtId="173" fontId="0" fillId="0" borderId="0" xfId="0" applyNumberFormat="1" applyFill="1" applyAlignment="1">
      <alignment horizontal="center"/>
    </xf>
    <xf numFmtId="166" fontId="0" fillId="0" borderId="0" xfId="0" applyNumberFormat="1" applyFill="1" applyAlignment="1">
      <alignment/>
    </xf>
    <xf numFmtId="164" fontId="1" fillId="0" borderId="0" xfId="0" applyFont="1" applyBorder="1" applyAlignment="1">
      <alignment horizontal="center" vertical="center"/>
    </xf>
    <xf numFmtId="164" fontId="0" fillId="7" borderId="0" xfId="0" applyFont="1" applyFill="1" applyAlignment="1">
      <alignment horizontal="center"/>
    </xf>
    <xf numFmtId="172" fontId="0" fillId="0" borderId="0" xfId="0" applyNumberFormat="1" applyFont="1" applyBorder="1" applyAlignment="1">
      <alignment horizontal="left"/>
    </xf>
    <xf numFmtId="164" fontId="0" fillId="0" borderId="0" xfId="0" applyFill="1" applyBorder="1" applyAlignment="1">
      <alignment/>
    </xf>
    <xf numFmtId="164" fontId="0" fillId="3" borderId="0" xfId="0" applyFont="1" applyFill="1" applyAlignment="1">
      <alignment horizontal="center"/>
    </xf>
    <xf numFmtId="172" fontId="0" fillId="2" borderId="0" xfId="0" applyNumberFormat="1" applyFont="1" applyFill="1" applyAlignment="1">
      <alignment horizontal="center"/>
    </xf>
    <xf numFmtId="172" fontId="0" fillId="0" borderId="0" xfId="0" applyNumberFormat="1" applyFont="1" applyFill="1" applyBorder="1" applyAlignment="1">
      <alignment horizontal="left"/>
    </xf>
    <xf numFmtId="164" fontId="0" fillId="0" borderId="0" xfId="0" applyFont="1" applyFill="1" applyBorder="1" applyAlignment="1">
      <alignment horizontal="center" vertical="center"/>
    </xf>
    <xf numFmtId="164" fontId="0" fillId="0" borderId="5" xfId="0" applyFont="1" applyFill="1" applyBorder="1" applyAlignment="1">
      <alignment horizontal="center" vertical="center"/>
    </xf>
    <xf numFmtId="172" fontId="0" fillId="6" borderId="0" xfId="0" applyNumberFormat="1" applyFont="1" applyFill="1" applyAlignment="1">
      <alignment horizontal="center"/>
    </xf>
    <xf numFmtId="172" fontId="0" fillId="5" borderId="0" xfId="0" applyNumberFormat="1" applyFont="1" applyFill="1" applyAlignment="1">
      <alignment horizontal="center"/>
    </xf>
    <xf numFmtId="172" fontId="0" fillId="0" borderId="0" xfId="0" applyNumberFormat="1" applyFont="1" applyFill="1" applyAlignment="1">
      <alignment horizontal="center"/>
    </xf>
    <xf numFmtId="164" fontId="0" fillId="0" borderId="0" xfId="0" applyFont="1" applyFill="1" applyBorder="1" applyAlignment="1">
      <alignment/>
    </xf>
    <xf numFmtId="173" fontId="0" fillId="0" borderId="0" xfId="0" applyNumberFormat="1" applyFont="1" applyFill="1" applyAlignment="1">
      <alignment horizontal="center"/>
    </xf>
    <xf numFmtId="166" fontId="1" fillId="14" borderId="0" xfId="0" applyNumberFormat="1" applyFont="1" applyFill="1" applyAlignment="1">
      <alignment horizontal="center"/>
    </xf>
    <xf numFmtId="164" fontId="1" fillId="2" borderId="0" xfId="0" applyFont="1" applyFill="1" applyBorder="1" applyAlignment="1">
      <alignment horizontal="center" vertical="center"/>
    </xf>
    <xf numFmtId="172" fontId="0" fillId="10" borderId="5" xfId="0" applyNumberFormat="1" applyFont="1" applyFill="1" applyBorder="1" applyAlignment="1">
      <alignment horizontal="center"/>
    </xf>
    <xf numFmtId="164" fontId="0" fillId="0" borderId="5" xfId="0" applyFill="1" applyBorder="1" applyAlignment="1">
      <alignment/>
    </xf>
    <xf numFmtId="164" fontId="0" fillId="0" borderId="0" xfId="0" applyFont="1" applyFill="1" applyAlignment="1">
      <alignment/>
    </xf>
    <xf numFmtId="164" fontId="1" fillId="7" borderId="0" xfId="0" applyFont="1" applyFill="1" applyBorder="1" applyAlignment="1">
      <alignment/>
    </xf>
    <xf numFmtId="173" fontId="1" fillId="7" borderId="0" xfId="0" applyNumberFormat="1" applyFont="1" applyFill="1" applyAlignment="1">
      <alignment horizontal="center"/>
    </xf>
    <xf numFmtId="164" fontId="1" fillId="4" borderId="0" xfId="0" applyFont="1" applyFill="1" applyAlignment="1">
      <alignment/>
    </xf>
    <xf numFmtId="173" fontId="1" fillId="4" borderId="0" xfId="0" applyNumberFormat="1" applyFont="1" applyFill="1" applyAlignment="1">
      <alignment horizontal="center"/>
    </xf>
    <xf numFmtId="164" fontId="0" fillId="0" borderId="5" xfId="0" applyBorder="1" applyAlignment="1">
      <alignment horizontal="center"/>
    </xf>
    <xf numFmtId="173" fontId="0" fillId="0" borderId="0" xfId="0" applyNumberFormat="1" applyAlignment="1">
      <alignment horizontal="center"/>
    </xf>
    <xf numFmtId="164" fontId="1" fillId="10" borderId="0" xfId="0" applyFont="1" applyFill="1" applyBorder="1" applyAlignment="1">
      <alignment horizontal="center" vertical="center"/>
    </xf>
    <xf numFmtId="172" fontId="1" fillId="10" borderId="0" xfId="0" applyNumberFormat="1" applyFont="1" applyFill="1" applyAlignment="1">
      <alignment horizontal="center"/>
    </xf>
    <xf numFmtId="164" fontId="0" fillId="0" borderId="0" xfId="0" applyFont="1" applyAlignment="1">
      <alignment horizontal="left"/>
    </xf>
    <xf numFmtId="166" fontId="1" fillId="18" borderId="0" xfId="0" applyNumberFormat="1" applyFont="1" applyFill="1" applyAlignment="1">
      <alignment horizontal="center"/>
    </xf>
    <xf numFmtId="164" fontId="0" fillId="5" borderId="0" xfId="23" applyNumberFormat="1" applyFont="1" applyBorder="1" applyAlignment="1" applyProtection="1">
      <alignment horizontal="center"/>
      <protection/>
    </xf>
    <xf numFmtId="164" fontId="0" fillId="3" borderId="0" xfId="21" applyNumberFormat="1" applyFont="1" applyBorder="1" applyAlignment="1" applyProtection="1">
      <alignment horizontal="center"/>
      <protection/>
    </xf>
    <xf numFmtId="164" fontId="0" fillId="0" borderId="5" xfId="0" applyFill="1" applyBorder="1" applyAlignment="1">
      <alignment horizontal="center"/>
    </xf>
    <xf numFmtId="167" fontId="0" fillId="0" borderId="0" xfId="0" applyNumberFormat="1" applyAlignment="1">
      <alignment horizontal="center"/>
    </xf>
    <xf numFmtId="164" fontId="0" fillId="4" borderId="0" xfId="22" applyNumberFormat="1" applyFont="1" applyBorder="1" applyAlignment="1" applyProtection="1">
      <alignment horizontal="center"/>
      <protection/>
    </xf>
    <xf numFmtId="164" fontId="2" fillId="2" borderId="0" xfId="0" applyFont="1" applyFill="1" applyBorder="1" applyAlignment="1">
      <alignment horizontal="center" vertical="center"/>
    </xf>
    <xf numFmtId="172" fontId="0" fillId="0" borderId="5" xfId="0" applyNumberFormat="1" applyFill="1" applyBorder="1" applyAlignment="1">
      <alignment horizontal="center"/>
    </xf>
    <xf numFmtId="164" fontId="0" fillId="7" borderId="5" xfId="0" applyFill="1" applyBorder="1" applyAlignment="1">
      <alignment horizontal="center"/>
    </xf>
  </cellXfs>
  <cellStyles count="12">
    <cellStyle name="Normal" xfId="0"/>
    <cellStyle name="Comma" xfId="15"/>
    <cellStyle name="Comma [0]" xfId="16"/>
    <cellStyle name="Currency" xfId="17"/>
    <cellStyle name="Currency [0]" xfId="18"/>
    <cellStyle name="Percent" xfId="19"/>
    <cellStyle name="Type-semis Ec" xfId="20"/>
    <cellStyle name="Type-semis P" xfId="21"/>
    <cellStyle name="Type-semis R" xfId="22"/>
    <cellStyle name="Type-semis Rec" xfId="23"/>
    <cellStyle name="Type-semis RecEc" xfId="24"/>
    <cellStyle name="Type-semis SD" xfId="25"/>
  </cellStyles>
  <dxfs count="3">
    <dxf>
      <fill>
        <patternFill patternType="solid">
          <fgColor rgb="FF9999FF"/>
          <bgColor rgb="FF83CAFF"/>
        </patternFill>
      </fill>
      <border/>
    </dxf>
    <dxf>
      <fill>
        <patternFill patternType="solid">
          <fgColor rgb="FFFF9966"/>
          <bgColor rgb="FFFF950E"/>
        </patternFill>
      </fill>
      <border/>
    </dxf>
    <dxf>
      <fill>
        <patternFill patternType="solid">
          <fgColor rgb="FFFFD32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D32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66"/>
      <rgbColor rgb="00AECF00"/>
      <rgbColor rgb="00FFCC00"/>
      <rgbColor rgb="00FF950E"/>
      <rgbColor rgb="00FF6600"/>
      <rgbColor rgb="00666699"/>
      <rgbColor rgb="0094BD5E"/>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K201"/>
  <sheetViews>
    <sheetView tabSelected="1" workbookViewId="0" topLeftCell="A1">
      <pane xSplit="3" ySplit="7" topLeftCell="AL50" activePane="bottomRight" state="frozen"/>
      <selection pane="topLeft" activeCell="A1" sqref="A1"/>
      <selection pane="topRight" activeCell="AL1" sqref="AL1"/>
      <selection pane="bottomLeft" activeCell="A50" sqref="A50"/>
      <selection pane="bottomRight" activeCell="AQ10" sqref="AQ10"/>
    </sheetView>
  </sheetViews>
  <sheetFormatPr defaultColWidth="12.57421875" defaultRowHeight="12.75"/>
  <cols>
    <col min="1" max="1" width="18.140625" style="1" customWidth="1"/>
    <col min="2" max="2" width="25.8515625" style="2" customWidth="1"/>
    <col min="3" max="3" width="25.28125" style="3" customWidth="1"/>
    <col min="4" max="4" width="10.421875" style="0" customWidth="1"/>
    <col min="5" max="6" width="11.57421875" style="0" customWidth="1"/>
    <col min="7" max="7" width="20.421875" style="4" customWidth="1"/>
    <col min="8" max="9" width="11.57421875" style="5" customWidth="1"/>
    <col min="10" max="10" width="11.57421875" style="6" customWidth="1"/>
    <col min="11" max="14" width="11.57421875" style="5" customWidth="1"/>
    <col min="15" max="15" width="11.57421875" style="7" customWidth="1"/>
    <col min="16" max="17" width="11.57421875" style="5" customWidth="1"/>
    <col min="18" max="18" width="11.57421875" style="8" customWidth="1"/>
    <col min="19" max="19" width="13.57421875" style="8" customWidth="1"/>
    <col min="20" max="20" width="11.57421875" style="8" customWidth="1"/>
    <col min="21" max="21" width="20.421875" style="4" customWidth="1"/>
    <col min="22" max="22" width="11.57421875" style="9" customWidth="1"/>
    <col min="23" max="23" width="11.57421875" style="10" customWidth="1"/>
    <col min="24" max="24" width="11.57421875" style="5" customWidth="1"/>
    <col min="25" max="25" width="13.421875" style="11" customWidth="1"/>
    <col min="26" max="26" width="37.57421875" style="12" customWidth="1"/>
    <col min="27" max="27" width="36.8515625" style="13" customWidth="1"/>
    <col min="28" max="28" width="11.57421875" style="11" customWidth="1"/>
    <col min="29" max="29" width="18.57421875" style="5" customWidth="1"/>
    <col min="30" max="30" width="18.57421875" style="0" customWidth="1"/>
    <col min="31" max="31" width="16.8515625" style="11" customWidth="1"/>
    <col min="32" max="32" width="25.7109375" style="0" customWidth="1"/>
    <col min="33" max="33" width="18.00390625" style="11" customWidth="1"/>
    <col min="34" max="35" width="11.57421875" style="5" customWidth="1"/>
    <col min="36" max="36" width="101.7109375" style="0" customWidth="1"/>
    <col min="37" max="39" width="11.57421875" style="0" customWidth="1"/>
    <col min="40" max="40" width="41.28125" style="0" customWidth="1"/>
    <col min="41" max="42" width="11.57421875" style="0" customWidth="1"/>
    <col min="43" max="43" width="34.7109375" style="0" customWidth="1"/>
    <col min="44" max="44" width="19.7109375" style="0" customWidth="1"/>
    <col min="45" max="45" width="18.140625" style="5" customWidth="1"/>
    <col min="46" max="46" width="8.57421875" style="5" customWidth="1"/>
    <col min="47" max="47" width="34.8515625" style="0" customWidth="1"/>
    <col min="48" max="49" width="11.57421875" style="0" customWidth="1"/>
    <col min="50" max="50" width="34.8515625" style="0" customWidth="1"/>
    <col min="51" max="52" width="11.57421875" style="0" customWidth="1"/>
    <col min="53" max="53" width="34.8515625" style="0" customWidth="1"/>
    <col min="54" max="55" width="11.57421875" style="0" customWidth="1"/>
    <col min="56" max="56" width="16.8515625" style="0" customWidth="1"/>
    <col min="57" max="57" width="25.140625" style="0" customWidth="1"/>
    <col min="58" max="58" width="11.57421875" style="0" customWidth="1"/>
    <col min="59" max="59" width="41.28125" style="0" customWidth="1"/>
    <col min="60" max="61" width="11.57421875" style="0" customWidth="1"/>
    <col min="62" max="62" width="41.28125" style="0" customWidth="1"/>
    <col min="63" max="16384" width="11.57421875" style="0" customWidth="1"/>
  </cols>
  <sheetData>
    <row r="1" spans="1:33" ht="13.5">
      <c r="A1" s="14" t="s">
        <v>0</v>
      </c>
      <c r="C1" s="2"/>
      <c r="AF1" s="15" t="s">
        <v>1</v>
      </c>
      <c r="AG1" s="15"/>
    </row>
    <row r="2" spans="1:33" ht="13.5">
      <c r="A2" s="14" t="s">
        <v>2</v>
      </c>
      <c r="C2" s="2"/>
      <c r="Z2" s="16" t="s">
        <v>3</v>
      </c>
      <c r="AA2" s="17"/>
      <c r="AC2" s="18"/>
      <c r="AE2" s="11" t="s">
        <v>4</v>
      </c>
      <c r="AG2" s="19"/>
    </row>
    <row r="3" spans="1:35" ht="13.5">
      <c r="A3" s="14"/>
      <c r="C3" s="2"/>
      <c r="X3" s="20" t="s">
        <v>5</v>
      </c>
      <c r="Y3" s="20"/>
      <c r="Z3" s="20"/>
      <c r="AA3" s="20"/>
      <c r="AB3" s="20"/>
      <c r="AC3" s="20"/>
      <c r="AD3" s="21"/>
      <c r="AE3" s="22" t="s">
        <v>6</v>
      </c>
      <c r="AF3" s="22"/>
      <c r="AG3" s="22"/>
      <c r="AH3" s="23" t="s">
        <v>7</v>
      </c>
      <c r="AI3" s="23"/>
    </row>
    <row r="4" spans="1:35" ht="13.5">
      <c r="A4" s="24" t="s">
        <v>8</v>
      </c>
      <c r="B4" s="25" t="s">
        <v>9</v>
      </c>
      <c r="C4" s="26" t="s">
        <v>10</v>
      </c>
      <c r="D4" s="27" t="s">
        <v>11</v>
      </c>
      <c r="E4" s="27" t="s">
        <v>12</v>
      </c>
      <c r="F4" s="27" t="s">
        <v>13</v>
      </c>
      <c r="G4" s="28" t="s">
        <v>14</v>
      </c>
      <c r="H4" s="29" t="s">
        <v>15</v>
      </c>
      <c r="I4" s="29" t="s">
        <v>16</v>
      </c>
      <c r="J4" s="30" t="s">
        <v>17</v>
      </c>
      <c r="K4" s="31" t="s">
        <v>18</v>
      </c>
      <c r="L4" s="29" t="s">
        <v>19</v>
      </c>
      <c r="M4" s="31" t="s">
        <v>20</v>
      </c>
      <c r="N4" s="31" t="s">
        <v>18</v>
      </c>
      <c r="O4" s="32" t="s">
        <v>21</v>
      </c>
      <c r="P4" s="31" t="s">
        <v>22</v>
      </c>
      <c r="Q4" s="29" t="s">
        <v>23</v>
      </c>
      <c r="R4" s="33" t="s">
        <v>24</v>
      </c>
      <c r="S4" s="33" t="s">
        <v>22</v>
      </c>
      <c r="T4" s="33" t="s">
        <v>25</v>
      </c>
      <c r="U4" s="28" t="s">
        <v>14</v>
      </c>
      <c r="V4" s="29" t="s">
        <v>26</v>
      </c>
      <c r="W4" s="34" t="s">
        <v>26</v>
      </c>
      <c r="X4" s="35" t="s">
        <v>27</v>
      </c>
      <c r="Y4" s="36" t="s">
        <v>23</v>
      </c>
      <c r="Z4" s="37" t="s">
        <v>28</v>
      </c>
      <c r="AA4" s="17" t="s">
        <v>29</v>
      </c>
      <c r="AB4" s="36" t="s">
        <v>30</v>
      </c>
      <c r="AC4" s="35" t="s">
        <v>31</v>
      </c>
      <c r="AD4" s="35" t="s">
        <v>32</v>
      </c>
      <c r="AE4" s="38" t="s">
        <v>23</v>
      </c>
      <c r="AF4" s="39" t="s">
        <v>28</v>
      </c>
      <c r="AG4" s="38" t="s">
        <v>31</v>
      </c>
      <c r="AH4" s="40" t="s">
        <v>33</v>
      </c>
      <c r="AI4" s="40" t="s">
        <v>34</v>
      </c>
    </row>
    <row r="5" spans="1:63" ht="12.75" customHeight="1">
      <c r="A5" s="24"/>
      <c r="B5" s="25" t="s">
        <v>35</v>
      </c>
      <c r="C5" s="26"/>
      <c r="D5" s="27" t="s">
        <v>32</v>
      </c>
      <c r="E5" s="27"/>
      <c r="F5" s="27" t="s">
        <v>36</v>
      </c>
      <c r="G5" s="28" t="s">
        <v>37</v>
      </c>
      <c r="H5" s="29" t="s">
        <v>38</v>
      </c>
      <c r="I5" s="29" t="s">
        <v>39</v>
      </c>
      <c r="J5" s="30" t="s">
        <v>40</v>
      </c>
      <c r="K5" s="31" t="s">
        <v>41</v>
      </c>
      <c r="L5" s="29"/>
      <c r="M5" s="31" t="s">
        <v>42</v>
      </c>
      <c r="N5" s="31" t="s">
        <v>43</v>
      </c>
      <c r="O5" s="32" t="s">
        <v>44</v>
      </c>
      <c r="P5" s="32">
        <v>0.2</v>
      </c>
      <c r="Q5" s="29" t="s">
        <v>45</v>
      </c>
      <c r="R5" s="33" t="s">
        <v>46</v>
      </c>
      <c r="S5" s="41">
        <v>0.2</v>
      </c>
      <c r="T5" s="33" t="s">
        <v>47</v>
      </c>
      <c r="U5" s="28" t="s">
        <v>37</v>
      </c>
      <c r="V5" s="29" t="s">
        <v>48</v>
      </c>
      <c r="W5" s="34" t="s">
        <v>49</v>
      </c>
      <c r="X5" s="35" t="s">
        <v>50</v>
      </c>
      <c r="Y5" s="36" t="s">
        <v>45</v>
      </c>
      <c r="Z5" s="37"/>
      <c r="AA5" s="17"/>
      <c r="AB5" s="36" t="s">
        <v>51</v>
      </c>
      <c r="AC5" s="35" t="s">
        <v>52</v>
      </c>
      <c r="AD5" s="35" t="s">
        <v>53</v>
      </c>
      <c r="AE5" s="38" t="s">
        <v>54</v>
      </c>
      <c r="AF5" s="42"/>
      <c r="AG5" s="38" t="s">
        <v>55</v>
      </c>
      <c r="AH5" s="40" t="s">
        <v>56</v>
      </c>
      <c r="AI5" s="40" t="s">
        <v>57</v>
      </c>
      <c r="BH5" s="43" t="s">
        <v>58</v>
      </c>
      <c r="BK5" s="43" t="s">
        <v>59</v>
      </c>
    </row>
    <row r="6" spans="1:63" s="27" customFormat="1" ht="13.5" customHeight="1">
      <c r="A6" s="24"/>
      <c r="B6" s="25"/>
      <c r="C6" s="26"/>
      <c r="G6" s="28" t="s">
        <v>60</v>
      </c>
      <c r="H6" s="29" t="s">
        <v>61</v>
      </c>
      <c r="I6" s="29"/>
      <c r="J6" s="30"/>
      <c r="K6" s="31" t="s">
        <v>40</v>
      </c>
      <c r="L6" s="29"/>
      <c r="M6" s="31"/>
      <c r="N6" s="31" t="s">
        <v>62</v>
      </c>
      <c r="O6" s="32"/>
      <c r="P6" s="31" t="s">
        <v>63</v>
      </c>
      <c r="Q6" s="29"/>
      <c r="R6" s="33"/>
      <c r="S6" s="33" t="s">
        <v>63</v>
      </c>
      <c r="T6" s="33"/>
      <c r="U6" s="28" t="s">
        <v>60</v>
      </c>
      <c r="V6" s="29" t="s">
        <v>64</v>
      </c>
      <c r="W6" s="34" t="s">
        <v>65</v>
      </c>
      <c r="X6" s="35" t="s">
        <v>66</v>
      </c>
      <c r="Y6" s="36"/>
      <c r="Z6" s="37"/>
      <c r="AA6" s="17"/>
      <c r="AB6" s="36"/>
      <c r="AC6" s="35" t="s">
        <v>47</v>
      </c>
      <c r="AD6" s="35"/>
      <c r="AE6" s="38" t="s">
        <v>45</v>
      </c>
      <c r="AF6" s="42"/>
      <c r="AG6" s="38" t="s">
        <v>67</v>
      </c>
      <c r="AH6" s="40" t="s">
        <v>68</v>
      </c>
      <c r="AI6" s="40"/>
      <c r="AJ6" s="29" t="s">
        <v>69</v>
      </c>
      <c r="AM6"/>
      <c r="AS6" s="43" t="s">
        <v>70</v>
      </c>
      <c r="AT6" s="44"/>
      <c r="AV6" s="43" t="s">
        <v>71</v>
      </c>
      <c r="AW6" s="44"/>
      <c r="AY6" s="43" t="s">
        <v>72</v>
      </c>
      <c r="AZ6" s="44"/>
      <c r="BB6" s="43" t="s">
        <v>73</v>
      </c>
      <c r="BH6" s="43"/>
      <c r="BK6" s="43"/>
    </row>
    <row r="7" spans="1:63" s="27" customFormat="1" ht="13.5">
      <c r="A7" s="24"/>
      <c r="B7" s="25"/>
      <c r="C7" s="26"/>
      <c r="G7" s="28"/>
      <c r="H7" s="29" t="s">
        <v>74</v>
      </c>
      <c r="I7" s="29"/>
      <c r="J7" s="30"/>
      <c r="K7" s="31"/>
      <c r="L7" s="29"/>
      <c r="M7" s="31"/>
      <c r="N7" s="31"/>
      <c r="O7" s="32"/>
      <c r="P7" s="31"/>
      <c r="Q7" s="29"/>
      <c r="R7" s="33"/>
      <c r="S7" s="33" t="s">
        <v>46</v>
      </c>
      <c r="T7" s="33"/>
      <c r="U7" s="28"/>
      <c r="V7" s="29" t="s">
        <v>75</v>
      </c>
      <c r="W7" s="34"/>
      <c r="X7" s="35"/>
      <c r="Y7" s="36"/>
      <c r="Z7" s="37"/>
      <c r="AA7" s="17"/>
      <c r="AB7" s="36"/>
      <c r="AC7" s="35"/>
      <c r="AD7" s="45"/>
      <c r="AE7" s="38"/>
      <c r="AF7" s="42"/>
      <c r="AG7" s="38"/>
      <c r="AH7" s="40" t="s">
        <v>76</v>
      </c>
      <c r="AI7" s="40"/>
      <c r="AM7"/>
      <c r="AN7" s="27" t="s">
        <v>77</v>
      </c>
      <c r="AO7" s="27" t="s">
        <v>78</v>
      </c>
      <c r="AQ7" s="27" t="s">
        <v>79</v>
      </c>
      <c r="AR7" s="27" t="s">
        <v>80</v>
      </c>
      <c r="AS7" s="43"/>
      <c r="AT7" s="46"/>
      <c r="AU7" s="27" t="s">
        <v>79</v>
      </c>
      <c r="AV7" s="43"/>
      <c r="AW7" s="47"/>
      <c r="AX7" s="27" t="s">
        <v>79</v>
      </c>
      <c r="AY7" s="43"/>
      <c r="AZ7" s="47"/>
      <c r="BA7" s="27" t="s">
        <v>79</v>
      </c>
      <c r="BB7" s="43"/>
      <c r="BD7" s="27" t="s">
        <v>79</v>
      </c>
      <c r="BE7" s="27" t="s">
        <v>77</v>
      </c>
      <c r="BG7" s="27" t="s">
        <v>77</v>
      </c>
      <c r="BH7" s="43"/>
      <c r="BJ7" s="27" t="s">
        <v>77</v>
      </c>
      <c r="BK7" s="43"/>
    </row>
    <row r="8" spans="40:63" ht="13.5">
      <c r="AN8">
        <f aca="true" t="shared" si="0" ref="AN8:AN9">IF(AQ8="","",AQ8&amp;" - "&amp;AR8)</f>
      </c>
      <c r="AO8">
        <f aca="true" t="shared" si="1" ref="AO8:AO9">IF(ISBLANK(B8),"",IF(ISBLANK(R8),IF(ISBLANK(A7),AO7,R7),R8))</f>
      </c>
      <c r="AR8">
        <f aca="true" t="shared" si="2" ref="AR8:AR200">IF(ISBLANK(B8),"",IF(ISBLANK(G8),IF(ISBLANK(A7),AR7,G7),G8))</f>
      </c>
      <c r="AU8">
        <f aca="true" t="shared" si="3" ref="AU8:AU200">$AQ8</f>
        <v>0</v>
      </c>
      <c r="AV8">
        <f aca="true" t="shared" si="4" ref="AV8:AV200">IF(AS8="","",IF(ISERROR(AS8),AR8,AS8))</f>
      </c>
      <c r="AX8">
        <f aca="true" t="shared" si="5" ref="AX8:AX201">$AQ8</f>
        <v>0</v>
      </c>
      <c r="BA8">
        <f aca="true" t="shared" si="6" ref="BA8:BA201">$AQ8</f>
        <v>0</v>
      </c>
      <c r="BD8">
        <f>IF(ISBLANK(B9),"",IF(ISBLANK(A8),BD8,A8))</f>
      </c>
      <c r="BG8">
        <f>IF(BJ8="","",BJ8&amp;" - "&amp;BK8)</f>
      </c>
      <c r="BH8">
        <f aca="true" t="shared" si="7" ref="BH8:BH200">IF(ISBLANK(B8),"",IF(ISBLANK(AC8),IF(ISBLANK(A7),BH7,AC7),AC8))</f>
      </c>
      <c r="BJ8">
        <f aca="true" t="shared" si="8" ref="BJ8:BJ200">AQ8</f>
        <v>0</v>
      </c>
      <c r="BK8" s="48">
        <f aca="true" t="shared" si="9" ref="BK8:BK42">IF(ISBLANK(B8),"",IF(ISBLANK(AG8),IF(ISBLANK(A7),BK7,AG7),AG8))</f>
        <v>0</v>
      </c>
    </row>
    <row r="9" spans="1:63" ht="13.5">
      <c r="A9" s="49" t="s">
        <v>81</v>
      </c>
      <c r="B9" s="50"/>
      <c r="C9" s="51"/>
      <c r="D9" s="52" t="s">
        <v>82</v>
      </c>
      <c r="E9" s="52" t="s">
        <v>83</v>
      </c>
      <c r="F9" s="52"/>
      <c r="G9" s="53" t="s">
        <v>84</v>
      </c>
      <c r="H9" s="54" t="s">
        <v>85</v>
      </c>
      <c r="I9" s="54">
        <v>30</v>
      </c>
      <c r="J9" s="55">
        <v>30</v>
      </c>
      <c r="K9" s="54">
        <v>1.5</v>
      </c>
      <c r="L9" s="54">
        <v>7</v>
      </c>
      <c r="M9" s="54">
        <f aca="true" t="shared" si="10" ref="M9:M10">J9*L9</f>
        <v>210</v>
      </c>
      <c r="N9" s="54">
        <f aca="true" t="shared" si="11" ref="N9:N34">L9*K9</f>
        <v>10.5</v>
      </c>
      <c r="O9" s="56"/>
      <c r="P9" s="54">
        <f aca="true" t="shared" si="12" ref="P9:P10">M9+(M9*20/100)</f>
        <v>252</v>
      </c>
      <c r="Q9" s="54">
        <v>2</v>
      </c>
      <c r="R9" s="57">
        <f>PRODUCT(M9,1/Q9)</f>
        <v>105</v>
      </c>
      <c r="S9" s="57">
        <f>PRODUCT(P9,1/Q9)</f>
        <v>126</v>
      </c>
      <c r="T9" s="58">
        <f>N9/Q9</f>
        <v>5.25</v>
      </c>
      <c r="U9" s="53" t="s">
        <v>84</v>
      </c>
      <c r="V9" s="54"/>
      <c r="W9" s="59"/>
      <c r="X9" s="54" t="s">
        <v>86</v>
      </c>
      <c r="Y9" s="60">
        <v>2</v>
      </c>
      <c r="Z9" s="61" t="s">
        <v>87</v>
      </c>
      <c r="AA9" s="62" t="s">
        <v>88</v>
      </c>
      <c r="AB9" s="63">
        <f>R9</f>
        <v>105</v>
      </c>
      <c r="AC9" s="63">
        <f>T9</f>
        <v>5.25</v>
      </c>
      <c r="AD9" s="50"/>
      <c r="AE9" s="63"/>
      <c r="AF9" s="50"/>
      <c r="AG9" s="63"/>
      <c r="AH9" s="54">
        <v>80</v>
      </c>
      <c r="AI9" s="54">
        <v>7</v>
      </c>
      <c r="AJ9" t="s">
        <v>89</v>
      </c>
      <c r="AN9">
        <f t="shared" si="0"/>
      </c>
      <c r="AO9">
        <f t="shared" si="1"/>
      </c>
      <c r="AP9" s="64"/>
      <c r="AQ9">
        <f aca="true" t="shared" si="13" ref="AQ9:AQ200">IF(BD9="","",BD9&amp;" - "&amp;BE9)</f>
      </c>
      <c r="AR9">
        <f t="shared" si="2"/>
      </c>
      <c r="AS9" s="5">
        <f>IF(ISBLANK($AQ9),"",VLOOKUP($AQ9,Eclaircissage!$K$4:$L$150,2,0))</f>
      </c>
      <c r="AU9">
        <f t="shared" si="3"/>
      </c>
      <c r="AV9">
        <f t="shared" si="4"/>
      </c>
      <c r="AX9">
        <f t="shared" si="5"/>
      </c>
      <c r="AY9">
        <f>IF(ISBLANK($AQ9),"",VLOOKUP($AQ9,Eclaircissage!$N$4:$O$150,2,0))</f>
      </c>
      <c r="BA9">
        <f t="shared" si="6"/>
      </c>
      <c r="BB9">
        <f>IF(ISBLANK($AQ9),"",VLOOKUP($AQ9,Eclaircissage!$Q$4:$R$150,2,0))</f>
      </c>
      <c r="BD9">
        <f aca="true" t="shared" si="14" ref="BD9:BD200">IF(ISBLANK(B9),"",IF(ISBLANK(A8),BD8,A8))</f>
      </c>
      <c r="BE9" s="65">
        <f aca="true" t="shared" si="15" ref="BE9:BE200">B9</f>
        <v>0</v>
      </c>
      <c r="BG9">
        <f aca="true" t="shared" si="16" ref="BG9:BG200">AQ9</f>
      </c>
      <c r="BH9">
        <f t="shared" si="7"/>
      </c>
      <c r="BJ9">
        <f t="shared" si="8"/>
      </c>
      <c r="BK9" s="48">
        <f t="shared" si="9"/>
        <v>0</v>
      </c>
    </row>
    <row r="10" spans="2:63" ht="13.5">
      <c r="B10" s="50" t="s">
        <v>90</v>
      </c>
      <c r="L10" s="66">
        <f aca="true" t="shared" si="17" ref="L10:L27">L9</f>
        <v>7</v>
      </c>
      <c r="M10" s="66">
        <f t="shared" si="10"/>
        <v>0</v>
      </c>
      <c r="N10" s="5">
        <f t="shared" si="11"/>
        <v>0</v>
      </c>
      <c r="P10" s="54">
        <f t="shared" si="12"/>
        <v>0</v>
      </c>
      <c r="S10" s="57"/>
      <c r="AN10" t="str">
        <f aca="true" t="shared" si="18" ref="AN10:AN200">AQ10</f>
        <v>Ail - De Bruno</v>
      </c>
      <c r="AO10" s="65">
        <f aca="true" t="shared" si="19" ref="AO10:AO144">IF(ISBLANK(B10),"",IF(ISBLANK(S10),IF(ISBLANK(A9),AO9,S9),S10))</f>
        <v>126</v>
      </c>
      <c r="AQ10" t="str">
        <f t="shared" si="13"/>
        <v>Ail - De Bruno</v>
      </c>
      <c r="AR10" t="str">
        <f t="shared" si="2"/>
        <v>25X15</v>
      </c>
      <c r="AS10" s="5" t="e">
        <f>IF(ISBLANK(AQ10),"",VLOOKUP($AQ10,Eclaircissage!$K$4:$L$150,2,0))</f>
        <v>#N/A</v>
      </c>
      <c r="AU10" t="str">
        <f t="shared" si="3"/>
        <v>Ail - De Bruno</v>
      </c>
      <c r="AV10" t="str">
        <f t="shared" si="4"/>
        <v>25X15</v>
      </c>
      <c r="AX10" t="str">
        <f t="shared" si="5"/>
        <v>Ail - De Bruno</v>
      </c>
      <c r="AY10" t="e">
        <f>IF(ISBLANK($AQ10),"",VLOOKUP($AQ10,Eclaircissage!$N$4:$O$150,2,0))</f>
        <v>#N/A</v>
      </c>
      <c r="BA10" t="str">
        <f t="shared" si="6"/>
        <v>Ail - De Bruno</v>
      </c>
      <c r="BB10" t="e">
        <f>IF(ISBLANK($AQ10),"",VLOOKUP($AQ10,Eclaircissage!$Q$4:$R$150,2,0))</f>
        <v>#N/A</v>
      </c>
      <c r="BD10" t="str">
        <f t="shared" si="14"/>
        <v>Ail</v>
      </c>
      <c r="BE10" t="str">
        <f t="shared" si="15"/>
        <v>De Bruno</v>
      </c>
      <c r="BG10" t="str">
        <f t="shared" si="16"/>
        <v>Ail - De Bruno</v>
      </c>
      <c r="BH10" s="65">
        <f t="shared" si="7"/>
        <v>5.25</v>
      </c>
      <c r="BJ10" t="str">
        <f t="shared" si="8"/>
        <v>Ail - De Bruno</v>
      </c>
      <c r="BK10" s="48">
        <f t="shared" si="9"/>
        <v>0</v>
      </c>
    </row>
    <row r="11" spans="1:63" ht="13.5">
      <c r="A11" s="67" t="s">
        <v>91</v>
      </c>
      <c r="B11" s="68"/>
      <c r="C11" s="69"/>
      <c r="D11" s="70" t="s">
        <v>92</v>
      </c>
      <c r="E11" s="70" t="s">
        <v>93</v>
      </c>
      <c r="F11" s="70" t="s">
        <v>94</v>
      </c>
      <c r="G11" s="71">
        <v>45</v>
      </c>
      <c r="H11" s="72" t="s">
        <v>95</v>
      </c>
      <c r="I11" s="72">
        <v>6</v>
      </c>
      <c r="J11" s="73"/>
      <c r="K11" s="72"/>
      <c r="L11" s="54">
        <f t="shared" si="17"/>
        <v>7</v>
      </c>
      <c r="M11" s="54">
        <v>42</v>
      </c>
      <c r="N11" s="72">
        <f t="shared" si="11"/>
        <v>0</v>
      </c>
      <c r="O11" s="74"/>
      <c r="P11" s="54">
        <v>50</v>
      </c>
      <c r="Q11" s="72">
        <v>1</v>
      </c>
      <c r="R11" s="75">
        <f>PRODUCT(M11,1/Q11)</f>
        <v>42</v>
      </c>
      <c r="S11" s="57">
        <f>PRODUCT(P11,1/Q11)</f>
        <v>50</v>
      </c>
      <c r="T11" s="75">
        <f>N11/Q11</f>
        <v>0</v>
      </c>
      <c r="U11" s="71">
        <v>45</v>
      </c>
      <c r="V11" s="72"/>
      <c r="W11" s="76"/>
      <c r="X11" s="72" t="s">
        <v>96</v>
      </c>
      <c r="Y11" s="77">
        <v>1</v>
      </c>
      <c r="Z11" s="78"/>
      <c r="AA11" s="79"/>
      <c r="AB11" s="77">
        <f>R11</f>
        <v>42</v>
      </c>
      <c r="AC11" s="77"/>
      <c r="AD11" s="80" t="s">
        <v>97</v>
      </c>
      <c r="AE11" s="81" t="s">
        <v>98</v>
      </c>
      <c r="AF11" s="82"/>
      <c r="AG11" s="77"/>
      <c r="AH11" s="72">
        <v>60</v>
      </c>
      <c r="AI11" s="72"/>
      <c r="AJ11" t="s">
        <v>99</v>
      </c>
      <c r="AN11">
        <f t="shared" si="18"/>
      </c>
      <c r="AO11" s="65">
        <f t="shared" si="19"/>
        <v>0</v>
      </c>
      <c r="AQ11">
        <f t="shared" si="13"/>
      </c>
      <c r="AR11">
        <f t="shared" si="2"/>
      </c>
      <c r="AS11" s="5">
        <f>IF(ISBLANK(AQ11),"",VLOOKUP($AQ11,Eclaircissage!$K$4:$L$150,2,0))</f>
      </c>
      <c r="AU11">
        <f t="shared" si="3"/>
      </c>
      <c r="AV11">
        <f t="shared" si="4"/>
      </c>
      <c r="AX11">
        <f t="shared" si="5"/>
      </c>
      <c r="AY11">
        <f>IF(ISBLANK($AQ11),"",VLOOKUP($AQ11,Eclaircissage!$N$4:$O$150,2,0))</f>
      </c>
      <c r="BA11">
        <f t="shared" si="6"/>
      </c>
      <c r="BB11">
        <f>IF(ISBLANK($AQ11),"",VLOOKUP($AQ11,Eclaircissage!$Q$4:$R$150,2,0))</f>
      </c>
      <c r="BD11">
        <f t="shared" si="14"/>
      </c>
      <c r="BE11" s="65">
        <f t="shared" si="15"/>
        <v>0</v>
      </c>
      <c r="BG11">
        <f t="shared" si="16"/>
      </c>
      <c r="BH11">
        <f t="shared" si="7"/>
      </c>
      <c r="BJ11">
        <f t="shared" si="8"/>
      </c>
      <c r="BK11" s="48">
        <f t="shared" si="9"/>
        <v>0</v>
      </c>
    </row>
    <row r="12" spans="2:63" ht="13.5">
      <c r="B12" s="68" t="s">
        <v>100</v>
      </c>
      <c r="F12" t="s">
        <v>101</v>
      </c>
      <c r="H12" s="5" t="s">
        <v>102</v>
      </c>
      <c r="I12" s="5" t="s">
        <v>103</v>
      </c>
      <c r="J12" s="6">
        <v>6</v>
      </c>
      <c r="K12" s="5">
        <v>3</v>
      </c>
      <c r="L12" s="54">
        <f t="shared" si="17"/>
        <v>7</v>
      </c>
      <c r="M12" s="54">
        <f aca="true" t="shared" si="20" ref="M12:M22">J12*L12</f>
        <v>42</v>
      </c>
      <c r="N12" s="5">
        <f t="shared" si="11"/>
        <v>21</v>
      </c>
      <c r="P12" s="54">
        <v>50</v>
      </c>
      <c r="S12" s="57"/>
      <c r="T12" s="8">
        <f>N12/Q11</f>
        <v>21</v>
      </c>
      <c r="V12" s="9" t="s">
        <v>104</v>
      </c>
      <c r="Z12" s="83">
        <v>41685</v>
      </c>
      <c r="AA12" s="84">
        <v>41835</v>
      </c>
      <c r="AD12" s="85" t="s">
        <v>105</v>
      </c>
      <c r="AE12" s="86"/>
      <c r="AF12" s="87">
        <v>41760</v>
      </c>
      <c r="AG12" s="11">
        <f>T12</f>
        <v>21</v>
      </c>
      <c r="AN12" t="str">
        <f t="shared" si="18"/>
        <v>Aubergine - De Barbentane (K)</v>
      </c>
      <c r="AO12" s="65">
        <f t="shared" si="19"/>
        <v>50</v>
      </c>
      <c r="AQ12" t="str">
        <f t="shared" si="13"/>
        <v>Aubergine - De Barbentane (K)</v>
      </c>
      <c r="AR12" s="65">
        <f t="shared" si="2"/>
        <v>45</v>
      </c>
      <c r="AS12" s="5" t="e">
        <f>IF(ISBLANK(AQ12),"",VLOOKUP($AQ12,Eclaircissage!$K$4:$L$150,2,0))</f>
        <v>#N/A</v>
      </c>
      <c r="AU12" t="str">
        <f t="shared" si="3"/>
        <v>Aubergine - De Barbentane (K)</v>
      </c>
      <c r="AV12">
        <f t="shared" si="4"/>
        <v>45</v>
      </c>
      <c r="AX12" t="str">
        <f t="shared" si="5"/>
        <v>Aubergine - De Barbentane (K)</v>
      </c>
      <c r="AY12" t="e">
        <f>IF(ISBLANK($AQ12),"",VLOOKUP($AQ12,Eclaircissage!$N$4:$O$150,2,0))</f>
        <v>#N/A</v>
      </c>
      <c r="BA12" t="str">
        <f t="shared" si="6"/>
        <v>Aubergine - De Barbentane (K)</v>
      </c>
      <c r="BB12" t="e">
        <f>IF(ISBLANK($AQ12),"",VLOOKUP($AQ12,Eclaircissage!$Q$4:$R$150,2,0))</f>
        <v>#N/A</v>
      </c>
      <c r="BD12" t="str">
        <f t="shared" si="14"/>
        <v>Aubergine</v>
      </c>
      <c r="BE12" t="str">
        <f t="shared" si="15"/>
        <v>De Barbentane (K)</v>
      </c>
      <c r="BG12" t="str">
        <f t="shared" si="16"/>
        <v>Aubergine - De Barbentane (K)</v>
      </c>
      <c r="BH12" s="65">
        <f t="shared" si="7"/>
        <v>0</v>
      </c>
      <c r="BJ12" t="str">
        <f t="shared" si="8"/>
        <v>Aubergine - De Barbentane (K)</v>
      </c>
      <c r="BK12" s="48">
        <f t="shared" si="9"/>
        <v>21</v>
      </c>
    </row>
    <row r="13" spans="2:63" ht="13.5">
      <c r="B13" s="88"/>
      <c r="L13" s="66">
        <f t="shared" si="17"/>
        <v>7</v>
      </c>
      <c r="M13" s="66">
        <f t="shared" si="20"/>
        <v>0</v>
      </c>
      <c r="N13" s="5">
        <f t="shared" si="11"/>
        <v>0</v>
      </c>
      <c r="P13" s="54">
        <f>M13+(M13*20/100)</f>
        <v>0</v>
      </c>
      <c r="S13" s="57"/>
      <c r="AN13">
        <f t="shared" si="18"/>
      </c>
      <c r="AO13" s="65">
        <f t="shared" si="19"/>
        <v>0</v>
      </c>
      <c r="AQ13">
        <f t="shared" si="13"/>
      </c>
      <c r="AR13">
        <f t="shared" si="2"/>
      </c>
      <c r="AS13" s="5">
        <f>IF(ISBLANK(AQ13),"",VLOOKUP($AQ13,Eclaircissage!$K$4:$L$150,2,0))</f>
      </c>
      <c r="AU13">
        <f t="shared" si="3"/>
      </c>
      <c r="AV13">
        <f t="shared" si="4"/>
      </c>
      <c r="AX13">
        <f t="shared" si="5"/>
      </c>
      <c r="AY13">
        <f>IF(ISBLANK($AQ13),"",VLOOKUP($AQ13,Eclaircissage!$N$4:$O$150,2,0))</f>
      </c>
      <c r="BA13">
        <f t="shared" si="6"/>
      </c>
      <c r="BB13">
        <f>IF(ISBLANK($AQ13),"",VLOOKUP($AQ13,Eclaircissage!$Q$4:$R$150,2,0))</f>
      </c>
      <c r="BD13">
        <f t="shared" si="14"/>
      </c>
      <c r="BE13" s="65">
        <f t="shared" si="15"/>
        <v>0</v>
      </c>
      <c r="BG13">
        <f t="shared" si="16"/>
      </c>
      <c r="BH13">
        <f t="shared" si="7"/>
      </c>
      <c r="BJ13">
        <f t="shared" si="8"/>
      </c>
      <c r="BK13" s="48">
        <f t="shared" si="9"/>
        <v>0</v>
      </c>
    </row>
    <row r="14" spans="1:63" ht="13.5">
      <c r="A14" s="49" t="s">
        <v>106</v>
      </c>
      <c r="B14" s="50"/>
      <c r="C14" s="51"/>
      <c r="D14" s="52" t="s">
        <v>92</v>
      </c>
      <c r="E14" s="52" t="s">
        <v>107</v>
      </c>
      <c r="F14" s="52" t="s">
        <v>108</v>
      </c>
      <c r="G14" s="53" t="s">
        <v>109</v>
      </c>
      <c r="H14" s="54" t="s">
        <v>110</v>
      </c>
      <c r="I14" s="54">
        <v>40</v>
      </c>
      <c r="J14" s="55">
        <v>36</v>
      </c>
      <c r="K14" s="89">
        <v>1.5</v>
      </c>
      <c r="L14" s="54">
        <f t="shared" si="17"/>
        <v>7</v>
      </c>
      <c r="M14" s="54">
        <f t="shared" si="20"/>
        <v>252</v>
      </c>
      <c r="N14" s="54">
        <f t="shared" si="11"/>
        <v>10.5</v>
      </c>
      <c r="O14" s="56"/>
      <c r="P14" s="54">
        <v>302</v>
      </c>
      <c r="Q14" s="54">
        <v>4</v>
      </c>
      <c r="R14" s="57">
        <f>PRODUCT(M14,1/Q14)</f>
        <v>63</v>
      </c>
      <c r="S14" s="57">
        <v>75</v>
      </c>
      <c r="T14" s="58">
        <f>N14/Q14</f>
        <v>2.625</v>
      </c>
      <c r="U14" s="53" t="s">
        <v>109</v>
      </c>
      <c r="V14" s="54"/>
      <c r="W14" s="59"/>
      <c r="X14" s="54" t="s">
        <v>96</v>
      </c>
      <c r="Y14" s="60">
        <v>4</v>
      </c>
      <c r="Z14" s="90"/>
      <c r="AA14" s="91"/>
      <c r="AB14" s="63">
        <f>R14</f>
        <v>63</v>
      </c>
      <c r="AC14" s="63"/>
      <c r="AD14" s="50"/>
      <c r="AE14" s="63" t="s">
        <v>111</v>
      </c>
      <c r="AF14" s="50"/>
      <c r="AG14" s="63">
        <f>T14</f>
        <v>2.625</v>
      </c>
      <c r="AH14" s="54">
        <v>90</v>
      </c>
      <c r="AI14" s="54">
        <v>21</v>
      </c>
      <c r="AJ14" t="s">
        <v>112</v>
      </c>
      <c r="AN14">
        <f t="shared" si="18"/>
      </c>
      <c r="AO14" s="65">
        <f t="shared" si="19"/>
        <v>0</v>
      </c>
      <c r="AQ14">
        <f t="shared" si="13"/>
      </c>
      <c r="AR14">
        <f t="shared" si="2"/>
      </c>
      <c r="AS14" s="5">
        <f>IF(ISBLANK(AQ14),"",VLOOKUP($AQ14,Eclaircissage!$K$4:$L$150,2,0))</f>
      </c>
      <c r="AU14">
        <f t="shared" si="3"/>
      </c>
      <c r="AV14">
        <f t="shared" si="4"/>
      </c>
      <c r="AX14">
        <f t="shared" si="5"/>
      </c>
      <c r="AY14">
        <f>IF(ISBLANK($AQ14),"",VLOOKUP($AQ14,Eclaircissage!$N$4:$O$150,2,0))</f>
      </c>
      <c r="BA14">
        <f t="shared" si="6"/>
      </c>
      <c r="BB14">
        <f>IF(ISBLANK($AQ14),"",VLOOKUP($AQ14,Eclaircissage!$Q$4:$R$150,2,0))</f>
      </c>
      <c r="BD14">
        <f t="shared" si="14"/>
      </c>
      <c r="BE14" s="65">
        <f t="shared" si="15"/>
        <v>0</v>
      </c>
      <c r="BG14">
        <f t="shared" si="16"/>
      </c>
      <c r="BH14">
        <f t="shared" si="7"/>
      </c>
      <c r="BJ14">
        <f t="shared" si="8"/>
      </c>
      <c r="BK14" s="48">
        <f t="shared" si="9"/>
        <v>0</v>
      </c>
    </row>
    <row r="15" spans="2:63" ht="13.5">
      <c r="B15" s="50" t="s">
        <v>113</v>
      </c>
      <c r="I15" s="5">
        <v>20</v>
      </c>
      <c r="J15" s="6">
        <v>18</v>
      </c>
      <c r="K15" s="5">
        <v>0.75</v>
      </c>
      <c r="L15" s="54">
        <f t="shared" si="17"/>
        <v>7</v>
      </c>
      <c r="M15" s="54">
        <f t="shared" si="20"/>
        <v>126</v>
      </c>
      <c r="N15" s="5">
        <f t="shared" si="11"/>
        <v>5.25</v>
      </c>
      <c r="P15" s="54">
        <v>151</v>
      </c>
      <c r="S15" s="57"/>
      <c r="V15" s="9">
        <v>2</v>
      </c>
      <c r="Y15" s="11">
        <v>2</v>
      </c>
      <c r="Z15" s="12" t="s">
        <v>114</v>
      </c>
      <c r="AA15" s="13" t="s">
        <v>115</v>
      </c>
      <c r="AF15" t="s">
        <v>116</v>
      </c>
      <c r="AH15" s="5">
        <v>55</v>
      </c>
      <c r="AN15" t="str">
        <f t="shared" si="18"/>
        <v>Betterave - Early Wonder (K)</v>
      </c>
      <c r="AO15" s="65">
        <f t="shared" si="19"/>
        <v>75</v>
      </c>
      <c r="AQ15" t="str">
        <f t="shared" si="13"/>
        <v>Betterave - Early Wonder (K)</v>
      </c>
      <c r="AR15" t="str">
        <f t="shared" si="2"/>
        <v>15X15</v>
      </c>
      <c r="AS15" s="5" t="e">
        <f>IF(ISBLANK(AQ15),"",VLOOKUP($AQ15,Eclaircissage!$K$4:$L$150,2,0))</f>
        <v>#N/A</v>
      </c>
      <c r="AU15" t="str">
        <f t="shared" si="3"/>
        <v>Betterave - Early Wonder (K)</v>
      </c>
      <c r="AV15" t="str">
        <f t="shared" si="4"/>
        <v>15X15</v>
      </c>
      <c r="AX15" t="str">
        <f t="shared" si="5"/>
        <v>Betterave - Early Wonder (K)</v>
      </c>
      <c r="AY15" t="e">
        <f>IF(ISBLANK($AQ15),"",VLOOKUP($AQ15,Eclaircissage!$N$4:$O$150,2,0))</f>
        <v>#N/A</v>
      </c>
      <c r="BA15" t="str">
        <f t="shared" si="6"/>
        <v>Betterave - Early Wonder (K)</v>
      </c>
      <c r="BB15" t="e">
        <f>IF(ISBLANK($AQ15),"",VLOOKUP($AQ15,Eclaircissage!$Q$4:$R$150,2,0))</f>
        <v>#N/A</v>
      </c>
      <c r="BD15" t="str">
        <f t="shared" si="14"/>
        <v>Betterave</v>
      </c>
      <c r="BE15" t="str">
        <f t="shared" si="15"/>
        <v>Early Wonder (K)</v>
      </c>
      <c r="BG15" t="str">
        <f t="shared" si="16"/>
        <v>Betterave - Early Wonder (K)</v>
      </c>
      <c r="BH15" s="65">
        <f t="shared" si="7"/>
        <v>0</v>
      </c>
      <c r="BJ15" t="str">
        <f t="shared" si="8"/>
        <v>Betterave - Early Wonder (K)</v>
      </c>
      <c r="BK15" s="48">
        <f t="shared" si="9"/>
        <v>2.625</v>
      </c>
    </row>
    <row r="16" spans="2:63" ht="13.5">
      <c r="B16" s="50" t="s">
        <v>117</v>
      </c>
      <c r="C16" s="3" t="s">
        <v>118</v>
      </c>
      <c r="I16" s="5">
        <v>20</v>
      </c>
      <c r="J16" s="6">
        <v>18</v>
      </c>
      <c r="K16" s="5">
        <v>0.75</v>
      </c>
      <c r="L16" s="54">
        <f t="shared" si="17"/>
        <v>7</v>
      </c>
      <c r="M16" s="54">
        <f t="shared" si="20"/>
        <v>126</v>
      </c>
      <c r="N16" s="5">
        <f t="shared" si="11"/>
        <v>5.25</v>
      </c>
      <c r="O16" s="7">
        <v>0.9</v>
      </c>
      <c r="P16" s="54">
        <v>151</v>
      </c>
      <c r="S16" s="57"/>
      <c r="V16" s="9">
        <v>5</v>
      </c>
      <c r="W16" s="10">
        <v>2.65</v>
      </c>
      <c r="Y16" s="11">
        <v>2</v>
      </c>
      <c r="Z16" s="12" t="s">
        <v>119</v>
      </c>
      <c r="AA16" s="13" t="s">
        <v>120</v>
      </c>
      <c r="AF16" t="s">
        <v>121</v>
      </c>
      <c r="AN16" t="str">
        <f t="shared" si="18"/>
        <v>Betterave - Crapaudine (G)</v>
      </c>
      <c r="AO16" s="65">
        <f t="shared" si="19"/>
        <v>75</v>
      </c>
      <c r="AQ16" t="str">
        <f t="shared" si="13"/>
        <v>Betterave - Crapaudine (G)</v>
      </c>
      <c r="AR16" t="str">
        <f t="shared" si="2"/>
        <v>15X15</v>
      </c>
      <c r="AS16" s="5" t="e">
        <f>IF(ISBLANK(AQ16),"",VLOOKUP($AQ16,Eclaircissage!$K$4:$L$150,2,0))</f>
        <v>#N/A</v>
      </c>
      <c r="AU16" t="str">
        <f t="shared" si="3"/>
        <v>Betterave - Crapaudine (G)</v>
      </c>
      <c r="AV16" t="str">
        <f t="shared" si="4"/>
        <v>15X15</v>
      </c>
      <c r="AX16" t="str">
        <f t="shared" si="5"/>
        <v>Betterave - Crapaudine (G)</v>
      </c>
      <c r="AY16" t="e">
        <f>IF(ISBLANK($AQ16),"",VLOOKUP($AQ16,Eclaircissage!$N$4:$O$150,2,0))</f>
        <v>#N/A</v>
      </c>
      <c r="BA16" t="str">
        <f t="shared" si="6"/>
        <v>Betterave - Crapaudine (G)</v>
      </c>
      <c r="BB16" t="e">
        <f>IF(ISBLANK($AQ16),"",VLOOKUP($AQ16,Eclaircissage!$Q$4:$R$150,2,0))</f>
        <v>#N/A</v>
      </c>
      <c r="BD16" t="str">
        <f t="shared" si="14"/>
        <v>Betterave</v>
      </c>
      <c r="BE16" t="str">
        <f t="shared" si="15"/>
        <v>Crapaudine (G)</v>
      </c>
      <c r="BG16" t="str">
        <f t="shared" si="16"/>
        <v>Betterave - Crapaudine (G)</v>
      </c>
      <c r="BH16" s="65">
        <f t="shared" si="7"/>
        <v>0</v>
      </c>
      <c r="BJ16" t="str">
        <f t="shared" si="8"/>
        <v>Betterave - Crapaudine (G)</v>
      </c>
      <c r="BK16" s="48">
        <f t="shared" si="9"/>
        <v>2.625</v>
      </c>
    </row>
    <row r="17" spans="2:63" ht="13.5">
      <c r="B17" s="50"/>
      <c r="L17" s="66">
        <f t="shared" si="17"/>
        <v>7</v>
      </c>
      <c r="M17" s="66">
        <f t="shared" si="20"/>
        <v>0</v>
      </c>
      <c r="N17" s="5">
        <f t="shared" si="11"/>
        <v>0</v>
      </c>
      <c r="P17" s="54">
        <f aca="true" t="shared" si="21" ref="P17:P26">M17+(M17*20/100)</f>
        <v>0</v>
      </c>
      <c r="S17" s="57"/>
      <c r="AN17">
        <f t="shared" si="18"/>
      </c>
      <c r="AO17" s="65">
        <f t="shared" si="19"/>
        <v>0</v>
      </c>
      <c r="AQ17">
        <f t="shared" si="13"/>
      </c>
      <c r="AR17">
        <f t="shared" si="2"/>
      </c>
      <c r="AS17" s="5">
        <f>IF(ISBLANK(AQ17),"",VLOOKUP($AQ17,Eclaircissage!$K$4:$L$150,2,0))</f>
      </c>
      <c r="AU17">
        <f t="shared" si="3"/>
      </c>
      <c r="AV17">
        <f t="shared" si="4"/>
      </c>
      <c r="AX17">
        <f t="shared" si="5"/>
      </c>
      <c r="AY17">
        <f>IF(ISBLANK($AQ17),"",VLOOKUP($AQ17,Eclaircissage!$N$4:$O$150,2,0))</f>
      </c>
      <c r="BA17">
        <f t="shared" si="6"/>
      </c>
      <c r="BB17">
        <f>IF(ISBLANK($AQ17),"",VLOOKUP($AQ17,Eclaircissage!$Q$4:$R$150,2,0))</f>
      </c>
      <c r="BD17">
        <f t="shared" si="14"/>
      </c>
      <c r="BE17" s="65">
        <f t="shared" si="15"/>
        <v>0</v>
      </c>
      <c r="BG17">
        <f t="shared" si="16"/>
      </c>
      <c r="BH17">
        <f t="shared" si="7"/>
      </c>
      <c r="BJ17">
        <f t="shared" si="8"/>
      </c>
      <c r="BK17" s="48">
        <f t="shared" si="9"/>
        <v>0</v>
      </c>
    </row>
    <row r="18" spans="1:63" ht="13.5">
      <c r="A18" s="92" t="s">
        <v>122</v>
      </c>
      <c r="B18" s="88"/>
      <c r="C18" s="93"/>
      <c r="D18" s="94" t="s">
        <v>82</v>
      </c>
      <c r="E18" s="94" t="s">
        <v>107</v>
      </c>
      <c r="F18" s="94" t="s">
        <v>123</v>
      </c>
      <c r="G18" s="95" t="s">
        <v>124</v>
      </c>
      <c r="H18" s="96" t="s">
        <v>125</v>
      </c>
      <c r="I18" s="96">
        <v>200</v>
      </c>
      <c r="J18" s="97">
        <v>200</v>
      </c>
      <c r="K18" s="96">
        <v>1.5</v>
      </c>
      <c r="L18" s="54">
        <f t="shared" si="17"/>
        <v>7</v>
      </c>
      <c r="M18" s="54">
        <f t="shared" si="20"/>
        <v>1400</v>
      </c>
      <c r="N18" s="96">
        <f t="shared" si="11"/>
        <v>10.5</v>
      </c>
      <c r="O18" s="98"/>
      <c r="P18" s="54">
        <f t="shared" si="21"/>
        <v>1680</v>
      </c>
      <c r="Q18" s="96">
        <v>4</v>
      </c>
      <c r="R18" s="99">
        <f>PRODUCT(M18,1/Q18)</f>
        <v>350</v>
      </c>
      <c r="S18" s="57">
        <f>PRODUCT(P18,1/Q18)</f>
        <v>420</v>
      </c>
      <c r="T18" s="100">
        <f>N18/Q18</f>
        <v>2.625</v>
      </c>
      <c r="U18" s="95" t="s">
        <v>124</v>
      </c>
      <c r="V18" s="96"/>
      <c r="W18" s="101"/>
      <c r="X18" s="96" t="s">
        <v>86</v>
      </c>
      <c r="Y18" s="102">
        <v>4</v>
      </c>
      <c r="Z18" s="78"/>
      <c r="AA18" s="79"/>
      <c r="AB18" s="77">
        <f>R18</f>
        <v>350</v>
      </c>
      <c r="AC18" s="77">
        <f>T18</f>
        <v>2.625</v>
      </c>
      <c r="AD18" s="68"/>
      <c r="AE18" s="77"/>
      <c r="AF18" s="68"/>
      <c r="AG18" s="77"/>
      <c r="AH18" s="96">
        <v>90</v>
      </c>
      <c r="AI18" s="96">
        <v>21</v>
      </c>
      <c r="AJ18" t="s">
        <v>126</v>
      </c>
      <c r="AN18">
        <f t="shared" si="18"/>
      </c>
      <c r="AO18" s="65">
        <f t="shared" si="19"/>
        <v>0</v>
      </c>
      <c r="AQ18">
        <f t="shared" si="13"/>
      </c>
      <c r="AR18">
        <f t="shared" si="2"/>
      </c>
      <c r="AS18" s="5">
        <f>IF(ISBLANK(AQ18),"",VLOOKUP($AQ18,Eclaircissage!$K$4:$L$150,2,0))</f>
      </c>
      <c r="AU18">
        <f t="shared" si="3"/>
      </c>
      <c r="AV18">
        <f t="shared" si="4"/>
      </c>
      <c r="AX18">
        <f t="shared" si="5"/>
      </c>
      <c r="AY18">
        <f>IF(ISBLANK($AQ18),"",VLOOKUP($AQ18,Eclaircissage!$N$4:$O$150,2,0))</f>
      </c>
      <c r="BA18">
        <f t="shared" si="6"/>
      </c>
      <c r="BB18">
        <f>IF(ISBLANK($AQ18),"",VLOOKUP($AQ18,Eclaircissage!$Q$4:$R$150,2,0))</f>
      </c>
      <c r="BD18">
        <f t="shared" si="14"/>
      </c>
      <c r="BE18" s="65">
        <f t="shared" si="15"/>
        <v>0</v>
      </c>
      <c r="BG18">
        <f t="shared" si="16"/>
      </c>
      <c r="BH18">
        <f t="shared" si="7"/>
      </c>
      <c r="BJ18">
        <f t="shared" si="8"/>
      </c>
      <c r="BK18" s="48">
        <f t="shared" si="9"/>
        <v>0</v>
      </c>
    </row>
    <row r="19" spans="2:63" ht="13.5">
      <c r="B19" s="88" t="s">
        <v>127</v>
      </c>
      <c r="C19" s="3" t="s">
        <v>128</v>
      </c>
      <c r="F19" t="s">
        <v>129</v>
      </c>
      <c r="J19" s="6">
        <v>50</v>
      </c>
      <c r="K19" s="5">
        <v>0.375</v>
      </c>
      <c r="L19" s="54">
        <f t="shared" si="17"/>
        <v>7</v>
      </c>
      <c r="M19" s="54">
        <f t="shared" si="20"/>
        <v>350</v>
      </c>
      <c r="N19" s="5">
        <f t="shared" si="11"/>
        <v>2.625</v>
      </c>
      <c r="O19" s="7">
        <v>0.9</v>
      </c>
      <c r="P19" s="54">
        <f t="shared" si="21"/>
        <v>420</v>
      </c>
      <c r="Q19" s="5">
        <v>1</v>
      </c>
      <c r="S19" s="57"/>
      <c r="V19" s="9" t="s">
        <v>130</v>
      </c>
      <c r="W19" s="10">
        <v>2.8</v>
      </c>
      <c r="Y19" s="11">
        <v>1</v>
      </c>
      <c r="Z19" s="12" t="s">
        <v>131</v>
      </c>
      <c r="AA19" s="13">
        <v>41805</v>
      </c>
      <c r="AN19" t="str">
        <f t="shared" si="18"/>
        <v>Carotte - Marché de Paris 3  (G)</v>
      </c>
      <c r="AO19" s="65">
        <f t="shared" si="19"/>
        <v>420</v>
      </c>
      <c r="AQ19" t="str">
        <f t="shared" si="13"/>
        <v>Carotte - Marché de Paris 3  (G)</v>
      </c>
      <c r="AR19" t="str">
        <f t="shared" si="2"/>
        <v>15X8</v>
      </c>
      <c r="AS19" s="5" t="str">
        <f>IF(ISBLANK(AQ19),"",VLOOKUP($AQ19,Eclaircissage!$K$4:$L$150,2,0))</f>
        <v>15x3</v>
      </c>
      <c r="AU19" t="str">
        <f t="shared" si="3"/>
        <v>Carotte - Marché de Paris 3  (G)</v>
      </c>
      <c r="AV19" t="str">
        <f t="shared" si="4"/>
        <v>15x3</v>
      </c>
      <c r="AX19" t="str">
        <f t="shared" si="5"/>
        <v>Carotte - Marché de Paris 3  (G)</v>
      </c>
      <c r="AY19">
        <f>IF(ISBLANK($AQ19),"",VLOOKUP($AQ19,Eclaircissage!$N$4:$O$150,2,0))</f>
        <v>5</v>
      </c>
      <c r="BA19" t="str">
        <f t="shared" si="6"/>
        <v>Carotte - Marché de Paris 3  (G)</v>
      </c>
      <c r="BB19">
        <f>IF(ISBLANK($AQ19),"",VLOOKUP($AQ19,Eclaircissage!$Q$4:$R$150,2,0))</f>
        <v>8</v>
      </c>
      <c r="BD19" t="str">
        <f t="shared" si="14"/>
        <v>Carotte</v>
      </c>
      <c r="BE19" t="str">
        <f t="shared" si="15"/>
        <v>Marché de Paris 3  (G)</v>
      </c>
      <c r="BG19" t="str">
        <f t="shared" si="16"/>
        <v>Carotte - Marché de Paris 3  (G)</v>
      </c>
      <c r="BH19" s="65">
        <f t="shared" si="7"/>
        <v>2.625</v>
      </c>
      <c r="BJ19" t="str">
        <f t="shared" si="8"/>
        <v>Carotte - Marché de Paris 3  (G)</v>
      </c>
      <c r="BK19" s="48">
        <f t="shared" si="9"/>
        <v>0</v>
      </c>
    </row>
    <row r="20" spans="2:63" ht="13.5">
      <c r="B20" s="88" t="s">
        <v>132</v>
      </c>
      <c r="C20" s="3" t="s">
        <v>133</v>
      </c>
      <c r="J20" s="6">
        <v>50</v>
      </c>
      <c r="K20" s="5">
        <v>0.375</v>
      </c>
      <c r="L20" s="54">
        <f t="shared" si="17"/>
        <v>7</v>
      </c>
      <c r="M20" s="54">
        <f t="shared" si="20"/>
        <v>350</v>
      </c>
      <c r="N20" s="5">
        <f t="shared" si="11"/>
        <v>2.625</v>
      </c>
      <c r="P20" s="54">
        <f t="shared" si="21"/>
        <v>420</v>
      </c>
      <c r="Q20" s="5">
        <v>2</v>
      </c>
      <c r="S20" s="57"/>
      <c r="V20" s="9" t="s">
        <v>130</v>
      </c>
      <c r="W20" s="10">
        <v>2.65</v>
      </c>
      <c r="Y20" s="11">
        <v>2</v>
      </c>
      <c r="Z20" s="12" t="s">
        <v>134</v>
      </c>
      <c r="AA20" s="13" t="s">
        <v>135</v>
      </c>
      <c r="AN20" t="str">
        <f t="shared" si="18"/>
        <v>Carotte - Nantaise race Narôme  (G)</v>
      </c>
      <c r="AO20" s="65">
        <f t="shared" si="19"/>
        <v>420</v>
      </c>
      <c r="AQ20" t="str">
        <f t="shared" si="13"/>
        <v>Carotte - Nantaise race Narôme  (G)</v>
      </c>
      <c r="AR20" t="str">
        <f t="shared" si="2"/>
        <v>15X8</v>
      </c>
      <c r="AS20" s="5" t="str">
        <f>IF(ISBLANK(AQ20),"",VLOOKUP($AQ20,Eclaircissage!$K$4:$L$150,2,0))</f>
        <v>15x3</v>
      </c>
      <c r="AU20" t="str">
        <f t="shared" si="3"/>
        <v>Carotte - Nantaise race Narôme  (G)</v>
      </c>
      <c r="AV20" t="str">
        <f t="shared" si="4"/>
        <v>15x3</v>
      </c>
      <c r="AX20" t="str">
        <f t="shared" si="5"/>
        <v>Carotte - Nantaise race Narôme  (G)</v>
      </c>
      <c r="AY20">
        <f>IF(ISBLANK($AQ20),"",VLOOKUP($AQ20,Eclaircissage!$N$4:$O$150,2,0))</f>
        <v>5</v>
      </c>
      <c r="BA20" t="str">
        <f t="shared" si="6"/>
        <v>Carotte - Nantaise race Narôme  (G)</v>
      </c>
      <c r="BB20">
        <f>IF(ISBLANK($AQ20),"",VLOOKUP($AQ20,Eclaircissage!$Q$4:$R$150,2,0))</f>
        <v>8</v>
      </c>
      <c r="BD20" t="str">
        <f t="shared" si="14"/>
        <v>Carotte</v>
      </c>
      <c r="BE20" t="str">
        <f t="shared" si="15"/>
        <v>Nantaise race Narôme  (G)</v>
      </c>
      <c r="BG20" t="str">
        <f t="shared" si="16"/>
        <v>Carotte - Nantaise race Narôme  (G)</v>
      </c>
      <c r="BH20" s="65">
        <f t="shared" si="7"/>
        <v>2.625</v>
      </c>
      <c r="BJ20" t="str">
        <f t="shared" si="8"/>
        <v>Carotte - Nantaise race Narôme  (G)</v>
      </c>
      <c r="BK20" s="48">
        <f t="shared" si="9"/>
        <v>0</v>
      </c>
    </row>
    <row r="21" spans="2:63" ht="13.5">
      <c r="B21" s="88" t="s">
        <v>136</v>
      </c>
      <c r="C21" s="3" t="s">
        <v>137</v>
      </c>
      <c r="J21" s="6">
        <v>50</v>
      </c>
      <c r="K21" s="5">
        <v>0.375</v>
      </c>
      <c r="L21" s="54">
        <f t="shared" si="17"/>
        <v>7</v>
      </c>
      <c r="M21" s="54">
        <f t="shared" si="20"/>
        <v>350</v>
      </c>
      <c r="N21" s="5">
        <f t="shared" si="11"/>
        <v>2.625</v>
      </c>
      <c r="P21" s="54">
        <f t="shared" si="21"/>
        <v>420</v>
      </c>
      <c r="Q21" s="5">
        <v>1</v>
      </c>
      <c r="S21" s="57"/>
      <c r="V21" s="9" t="s">
        <v>130</v>
      </c>
      <c r="W21" s="10">
        <v>2.65</v>
      </c>
      <c r="Y21" s="11">
        <v>1</v>
      </c>
      <c r="Z21" s="83" t="s">
        <v>138</v>
      </c>
      <c r="AA21" s="84">
        <v>41897</v>
      </c>
      <c r="AN21" t="str">
        <f t="shared" si="18"/>
        <v>Carotte - Rodelika  (G)</v>
      </c>
      <c r="AO21" s="65">
        <f t="shared" si="19"/>
        <v>420</v>
      </c>
      <c r="AQ21" t="str">
        <f t="shared" si="13"/>
        <v>Carotte - Rodelika  (G)</v>
      </c>
      <c r="AR21" t="str">
        <f t="shared" si="2"/>
        <v>15X8</v>
      </c>
      <c r="AS21" s="5" t="str">
        <f>IF(ISBLANK(AQ21),"",VLOOKUP($AQ21,Eclaircissage!$K$4:$L$150,2,0))</f>
        <v>15x3</v>
      </c>
      <c r="AU21" t="str">
        <f t="shared" si="3"/>
        <v>Carotte - Rodelika  (G)</v>
      </c>
      <c r="AV21" t="str">
        <f t="shared" si="4"/>
        <v>15x3</v>
      </c>
      <c r="AX21" t="str">
        <f t="shared" si="5"/>
        <v>Carotte - Rodelika  (G)</v>
      </c>
      <c r="AY21">
        <f>IF(ISBLANK($AQ21),"",VLOOKUP($AQ21,Eclaircissage!$N$4:$O$150,2,0))</f>
        <v>5</v>
      </c>
      <c r="BA21" t="str">
        <f t="shared" si="6"/>
        <v>Carotte - Rodelika  (G)</v>
      </c>
      <c r="BB21">
        <f>IF(ISBLANK($AQ21),"",VLOOKUP($AQ21,Eclaircissage!$Q$4:$R$150,2,0))</f>
        <v>8</v>
      </c>
      <c r="BD21" t="str">
        <f t="shared" si="14"/>
        <v>Carotte</v>
      </c>
      <c r="BE21" t="str">
        <f t="shared" si="15"/>
        <v>Rodelika  (G)</v>
      </c>
      <c r="BG21" t="str">
        <f t="shared" si="16"/>
        <v>Carotte - Rodelika  (G)</v>
      </c>
      <c r="BH21" s="65">
        <f t="shared" si="7"/>
        <v>2.625</v>
      </c>
      <c r="BJ21" t="str">
        <f t="shared" si="8"/>
        <v>Carotte - Rodelika  (G)</v>
      </c>
      <c r="BK21" s="48">
        <f t="shared" si="9"/>
        <v>0</v>
      </c>
    </row>
    <row r="22" spans="2:63" ht="13.5">
      <c r="B22" s="88"/>
      <c r="L22" s="66">
        <f t="shared" si="17"/>
        <v>7</v>
      </c>
      <c r="M22" s="66">
        <f t="shared" si="20"/>
        <v>0</v>
      </c>
      <c r="N22" s="5">
        <f t="shared" si="11"/>
        <v>0</v>
      </c>
      <c r="P22" s="54">
        <f t="shared" si="21"/>
        <v>0</v>
      </c>
      <c r="S22" s="57"/>
      <c r="AN22">
        <f t="shared" si="18"/>
      </c>
      <c r="AO22" s="65">
        <f t="shared" si="19"/>
        <v>0</v>
      </c>
      <c r="AQ22">
        <f t="shared" si="13"/>
      </c>
      <c r="AR22">
        <f t="shared" si="2"/>
      </c>
      <c r="AS22" s="5">
        <f>IF(ISBLANK(AQ22),"",VLOOKUP($AQ22,Eclaircissage!$K$4:$L$150,2,0))</f>
      </c>
      <c r="AU22">
        <f t="shared" si="3"/>
      </c>
      <c r="AV22">
        <f t="shared" si="4"/>
      </c>
      <c r="AX22">
        <f t="shared" si="5"/>
      </c>
      <c r="AY22">
        <f>IF(ISBLANK($AQ22),"",VLOOKUP($AQ22,Eclaircissage!$N$4:$O$150,2,0))</f>
      </c>
      <c r="BA22">
        <f t="shared" si="6"/>
      </c>
      <c r="BB22">
        <f>IF(ISBLANK($AQ22),"",VLOOKUP($AQ22,Eclaircissage!$Q$4:$R$150,2,0))</f>
      </c>
      <c r="BD22">
        <f t="shared" si="14"/>
      </c>
      <c r="BE22" s="65">
        <f t="shared" si="15"/>
        <v>0</v>
      </c>
      <c r="BG22">
        <f t="shared" si="16"/>
      </c>
      <c r="BH22">
        <f t="shared" si="7"/>
      </c>
      <c r="BJ22">
        <f t="shared" si="8"/>
      </c>
      <c r="BK22" s="48">
        <f t="shared" si="9"/>
        <v>0</v>
      </c>
    </row>
    <row r="23" spans="1:63" ht="13.5">
      <c r="A23" s="49" t="s">
        <v>139</v>
      </c>
      <c r="B23" s="50"/>
      <c r="C23" s="51"/>
      <c r="D23" s="52" t="s">
        <v>92</v>
      </c>
      <c r="E23" s="52" t="s">
        <v>140</v>
      </c>
      <c r="F23" s="52" t="s">
        <v>141</v>
      </c>
      <c r="G23" s="53" t="s">
        <v>142</v>
      </c>
      <c r="H23" s="54" t="s">
        <v>143</v>
      </c>
      <c r="I23" s="54">
        <v>10</v>
      </c>
      <c r="J23" s="55"/>
      <c r="K23" s="54"/>
      <c r="L23" s="54">
        <f t="shared" si="17"/>
        <v>7</v>
      </c>
      <c r="M23" s="54">
        <v>70</v>
      </c>
      <c r="N23" s="54">
        <f t="shared" si="11"/>
        <v>0</v>
      </c>
      <c r="O23" s="56"/>
      <c r="P23" s="54">
        <f t="shared" si="21"/>
        <v>84</v>
      </c>
      <c r="Q23" s="54">
        <v>2</v>
      </c>
      <c r="R23" s="57">
        <f>PRODUCT(M23,1/Q23)</f>
        <v>35</v>
      </c>
      <c r="S23" s="57">
        <f>PRODUCT(P23,1/Q23)</f>
        <v>42</v>
      </c>
      <c r="T23" s="57">
        <f>N23/Q23</f>
        <v>0</v>
      </c>
      <c r="U23" s="53" t="s">
        <v>142</v>
      </c>
      <c r="V23" s="54"/>
      <c r="W23" s="59"/>
      <c r="X23" s="54" t="s">
        <v>96</v>
      </c>
      <c r="Y23" s="60">
        <v>2</v>
      </c>
      <c r="Z23" s="90"/>
      <c r="AA23" s="91"/>
      <c r="AB23" s="63">
        <f>R23</f>
        <v>35</v>
      </c>
      <c r="AC23" s="63"/>
      <c r="AD23" s="50"/>
      <c r="AE23" s="63" t="s">
        <v>144</v>
      </c>
      <c r="AF23" s="50"/>
      <c r="AG23" s="63"/>
      <c r="AH23" s="54"/>
      <c r="AI23" s="54">
        <v>7</v>
      </c>
      <c r="AJ23" t="s">
        <v>145</v>
      </c>
      <c r="AN23">
        <f t="shared" si="18"/>
      </c>
      <c r="AO23" s="65">
        <f t="shared" si="19"/>
        <v>0</v>
      </c>
      <c r="AQ23">
        <f t="shared" si="13"/>
      </c>
      <c r="AR23">
        <f t="shared" si="2"/>
      </c>
      <c r="AS23" s="5">
        <f>IF(ISBLANK(AQ23),"",VLOOKUP($AQ23,Eclaircissage!$K$4:$L$150,2,0))</f>
      </c>
      <c r="AU23">
        <f t="shared" si="3"/>
      </c>
      <c r="AV23">
        <f t="shared" si="4"/>
      </c>
      <c r="AX23">
        <f t="shared" si="5"/>
      </c>
      <c r="AY23">
        <f>IF(ISBLANK($AQ23),"",VLOOKUP($AQ23,Eclaircissage!$N$4:$O$150,2,0))</f>
      </c>
      <c r="BA23">
        <f t="shared" si="6"/>
      </c>
      <c r="BB23">
        <f>IF(ISBLANK($AQ23),"",VLOOKUP($AQ23,Eclaircissage!$Q$4:$R$150,2,0))</f>
      </c>
      <c r="BD23">
        <f t="shared" si="14"/>
      </c>
      <c r="BE23" s="65">
        <f t="shared" si="15"/>
        <v>0</v>
      </c>
      <c r="BG23">
        <f t="shared" si="16"/>
      </c>
      <c r="BH23">
        <f t="shared" si="7"/>
      </c>
      <c r="BJ23">
        <f t="shared" si="8"/>
      </c>
      <c r="BK23" s="48">
        <f t="shared" si="9"/>
        <v>0</v>
      </c>
    </row>
    <row r="24" spans="2:63" ht="13.5">
      <c r="B24" s="50" t="s">
        <v>146</v>
      </c>
      <c r="F24" t="s">
        <v>147</v>
      </c>
      <c r="J24" s="6">
        <v>10</v>
      </c>
      <c r="K24" s="5">
        <v>2.5</v>
      </c>
      <c r="L24" s="54">
        <f t="shared" si="17"/>
        <v>7</v>
      </c>
      <c r="M24" s="54">
        <f aca="true" t="shared" si="22" ref="M24:M34">J24*L24</f>
        <v>70</v>
      </c>
      <c r="N24" s="5">
        <f t="shared" si="11"/>
        <v>17.5</v>
      </c>
      <c r="P24" s="54">
        <f t="shared" si="21"/>
        <v>84</v>
      </c>
      <c r="S24" s="57"/>
      <c r="T24" s="103">
        <f>N24/2</f>
        <v>8.75</v>
      </c>
      <c r="V24" s="9" t="s">
        <v>148</v>
      </c>
      <c r="Z24" s="12" t="s">
        <v>149</v>
      </c>
      <c r="AA24" s="13">
        <v>41958</v>
      </c>
      <c r="AE24" s="11" t="s">
        <v>150</v>
      </c>
      <c r="AF24" t="s">
        <v>151</v>
      </c>
      <c r="AG24" s="11">
        <f>T24</f>
        <v>8.75</v>
      </c>
      <c r="AH24" s="5" t="s">
        <v>152</v>
      </c>
      <c r="AN24" t="str">
        <f t="shared" si="18"/>
        <v>Chou brocoli - Jets Violets (K)</v>
      </c>
      <c r="AO24" s="65">
        <f t="shared" si="19"/>
        <v>42</v>
      </c>
      <c r="AQ24" t="str">
        <f t="shared" si="13"/>
        <v>Chou brocoli - Jets Violets (K)</v>
      </c>
      <c r="AR24" t="str">
        <f t="shared" si="2"/>
        <v>35X45</v>
      </c>
      <c r="AS24" s="5" t="e">
        <f>IF(ISBLANK(AQ24),"",VLOOKUP($AQ24,Eclaircissage!$K$4:$L$150,2,0))</f>
        <v>#N/A</v>
      </c>
      <c r="AU24" t="str">
        <f t="shared" si="3"/>
        <v>Chou brocoli - Jets Violets (K)</v>
      </c>
      <c r="AV24" t="str">
        <f t="shared" si="4"/>
        <v>35X45</v>
      </c>
      <c r="AX24" t="str">
        <f t="shared" si="5"/>
        <v>Chou brocoli - Jets Violets (K)</v>
      </c>
      <c r="AY24" t="e">
        <f>IF(ISBLANK($AQ24),"",VLOOKUP($AQ24,Eclaircissage!$N$4:$O$150,2,0))</f>
        <v>#N/A</v>
      </c>
      <c r="BA24" t="str">
        <f t="shared" si="6"/>
        <v>Chou brocoli - Jets Violets (K)</v>
      </c>
      <c r="BB24" t="e">
        <f>IF(ISBLANK($AQ24),"",VLOOKUP($AQ24,Eclaircissage!$Q$4:$R$150,2,0))</f>
        <v>#N/A</v>
      </c>
      <c r="BD24" t="str">
        <f t="shared" si="14"/>
        <v>Chou brocoli</v>
      </c>
      <c r="BE24" t="str">
        <f t="shared" si="15"/>
        <v>Jets Violets (K)</v>
      </c>
      <c r="BG24" t="str">
        <f t="shared" si="16"/>
        <v>Chou brocoli - Jets Violets (K)</v>
      </c>
      <c r="BH24" s="65">
        <f t="shared" si="7"/>
        <v>0</v>
      </c>
      <c r="BJ24" t="str">
        <f t="shared" si="8"/>
        <v>Chou brocoli - Jets Violets (K)</v>
      </c>
      <c r="BK24" s="48">
        <f t="shared" si="9"/>
        <v>8.75</v>
      </c>
    </row>
    <row r="25" spans="2:63" ht="13.5">
      <c r="B25" s="50"/>
      <c r="F25" t="s">
        <v>129</v>
      </c>
      <c r="L25" s="54">
        <f t="shared" si="17"/>
        <v>7</v>
      </c>
      <c r="M25" s="54">
        <f t="shared" si="22"/>
        <v>0</v>
      </c>
      <c r="N25" s="5">
        <f t="shared" si="11"/>
        <v>0</v>
      </c>
      <c r="P25" s="54">
        <f t="shared" si="21"/>
        <v>0</v>
      </c>
      <c r="S25" s="57"/>
      <c r="Z25" s="12" t="s">
        <v>153</v>
      </c>
      <c r="AA25" s="13">
        <v>41699</v>
      </c>
      <c r="AE25" s="11" t="s">
        <v>154</v>
      </c>
      <c r="AF25" t="s">
        <v>155</v>
      </c>
      <c r="AH25" s="5" t="s">
        <v>156</v>
      </c>
      <c r="AN25">
        <f t="shared" si="18"/>
      </c>
      <c r="AO25" s="65">
        <f t="shared" si="19"/>
        <v>0</v>
      </c>
      <c r="AQ25">
        <f t="shared" si="13"/>
      </c>
      <c r="AR25">
        <f t="shared" si="2"/>
      </c>
      <c r="AS25" s="5">
        <f>IF(ISBLANK(AQ25),"",VLOOKUP($AQ25,Eclaircissage!$K$4:$L$150,2,0))</f>
      </c>
      <c r="AU25">
        <f t="shared" si="3"/>
      </c>
      <c r="AV25">
        <f t="shared" si="4"/>
      </c>
      <c r="AX25">
        <f t="shared" si="5"/>
      </c>
      <c r="AY25">
        <f>IF(ISBLANK($AQ25),"",VLOOKUP($AQ25,Eclaircissage!$N$4:$O$150,2,0))</f>
      </c>
      <c r="BA25">
        <f t="shared" si="6"/>
      </c>
      <c r="BB25">
        <f>IF(ISBLANK($AQ25),"",VLOOKUP($AQ25,Eclaircissage!$Q$4:$R$150,2,0))</f>
      </c>
      <c r="BD25">
        <f t="shared" si="14"/>
      </c>
      <c r="BE25" s="65">
        <f t="shared" si="15"/>
        <v>0</v>
      </c>
      <c r="BG25">
        <f t="shared" si="16"/>
      </c>
      <c r="BH25">
        <f t="shared" si="7"/>
      </c>
      <c r="BJ25">
        <f t="shared" si="8"/>
      </c>
      <c r="BK25" s="48">
        <f t="shared" si="9"/>
        <v>0</v>
      </c>
    </row>
    <row r="26" spans="2:63" ht="13.5">
      <c r="B26" s="50"/>
      <c r="L26" s="66">
        <f t="shared" si="17"/>
        <v>7</v>
      </c>
      <c r="M26" s="66">
        <f t="shared" si="22"/>
        <v>0</v>
      </c>
      <c r="N26" s="5">
        <f t="shared" si="11"/>
        <v>0</v>
      </c>
      <c r="P26" s="54">
        <f t="shared" si="21"/>
        <v>0</v>
      </c>
      <c r="S26" s="57"/>
      <c r="AN26">
        <f t="shared" si="18"/>
      </c>
      <c r="AO26" s="65">
        <f t="shared" si="19"/>
        <v>0</v>
      </c>
      <c r="AQ26">
        <f t="shared" si="13"/>
      </c>
      <c r="AR26">
        <f t="shared" si="2"/>
      </c>
      <c r="AS26" s="5">
        <f>IF(ISBLANK(AQ26),"",VLOOKUP($AQ26,Eclaircissage!$K$4:$L$150,2,0))</f>
      </c>
      <c r="AU26">
        <f t="shared" si="3"/>
      </c>
      <c r="AV26">
        <f t="shared" si="4"/>
      </c>
      <c r="AX26">
        <f t="shared" si="5"/>
      </c>
      <c r="AY26">
        <f>IF(ISBLANK($AQ26),"",VLOOKUP($AQ26,Eclaircissage!$N$4:$O$150,2,0))</f>
      </c>
      <c r="BA26">
        <f t="shared" si="6"/>
      </c>
      <c r="BB26">
        <f>IF(ISBLANK($AQ26),"",VLOOKUP($AQ26,Eclaircissage!$Q$4:$R$150,2,0))</f>
      </c>
      <c r="BD26">
        <f t="shared" si="14"/>
      </c>
      <c r="BE26" s="65">
        <f t="shared" si="15"/>
        <v>0</v>
      </c>
      <c r="BG26">
        <f t="shared" si="16"/>
      </c>
      <c r="BH26">
        <f t="shared" si="7"/>
      </c>
      <c r="BJ26">
        <f t="shared" si="8"/>
      </c>
      <c r="BK26" s="48">
        <f t="shared" si="9"/>
        <v>0</v>
      </c>
    </row>
    <row r="27" spans="1:63" ht="13.5">
      <c r="A27" s="92" t="s">
        <v>157</v>
      </c>
      <c r="B27" s="88"/>
      <c r="C27" s="93"/>
      <c r="D27" s="94" t="s">
        <v>92</v>
      </c>
      <c r="E27" s="94" t="s">
        <v>140</v>
      </c>
      <c r="F27" s="94" t="s">
        <v>129</v>
      </c>
      <c r="G27" s="95" t="s">
        <v>142</v>
      </c>
      <c r="H27" s="96" t="s">
        <v>143</v>
      </c>
      <c r="I27" s="96">
        <v>12</v>
      </c>
      <c r="J27" s="97">
        <v>12</v>
      </c>
      <c r="K27" s="96">
        <v>3</v>
      </c>
      <c r="L27" s="54">
        <f t="shared" si="17"/>
        <v>7</v>
      </c>
      <c r="M27" s="54">
        <f t="shared" si="22"/>
        <v>84</v>
      </c>
      <c r="N27" s="96">
        <f t="shared" si="11"/>
        <v>21</v>
      </c>
      <c r="O27" s="98"/>
      <c r="P27" s="54">
        <v>100</v>
      </c>
      <c r="Q27" s="96">
        <v>4</v>
      </c>
      <c r="R27" s="99">
        <f>PRODUCT(M27,1/Q27)</f>
        <v>21</v>
      </c>
      <c r="S27" s="57">
        <f>PRODUCT(P27,1/Q27)</f>
        <v>25</v>
      </c>
      <c r="T27" s="100">
        <f>N27/Q27</f>
        <v>5.25</v>
      </c>
      <c r="U27" s="95" t="s">
        <v>142</v>
      </c>
      <c r="V27" s="96"/>
      <c r="W27" s="101"/>
      <c r="X27" s="96" t="s">
        <v>96</v>
      </c>
      <c r="Y27" s="102">
        <v>4</v>
      </c>
      <c r="Z27" s="78"/>
      <c r="AA27" s="79"/>
      <c r="AB27" s="77">
        <f>R27</f>
        <v>21</v>
      </c>
      <c r="AC27" s="77"/>
      <c r="AD27" s="68"/>
      <c r="AE27" s="77" t="s">
        <v>144</v>
      </c>
      <c r="AF27" s="68"/>
      <c r="AG27" s="77">
        <f>T27</f>
        <v>5.25</v>
      </c>
      <c r="AH27" s="96"/>
      <c r="AI27" s="96"/>
      <c r="AJ27" t="s">
        <v>158</v>
      </c>
      <c r="AN27">
        <f t="shared" si="18"/>
      </c>
      <c r="AO27" s="65">
        <f t="shared" si="19"/>
        <v>0</v>
      </c>
      <c r="AQ27">
        <f t="shared" si="13"/>
      </c>
      <c r="AR27">
        <f t="shared" si="2"/>
      </c>
      <c r="AS27" s="5">
        <f>IF(ISBLANK(AQ27),"",VLOOKUP($AQ27,Eclaircissage!$K$4:$L$150,2,0))</f>
      </c>
      <c r="AU27">
        <f t="shared" si="3"/>
      </c>
      <c r="AV27">
        <f t="shared" si="4"/>
      </c>
      <c r="AX27">
        <f t="shared" si="5"/>
      </c>
      <c r="AY27">
        <f>IF(ISBLANK($AQ27),"",VLOOKUP($AQ27,Eclaircissage!$N$4:$O$150,2,0))</f>
      </c>
      <c r="BA27">
        <f t="shared" si="6"/>
      </c>
      <c r="BB27">
        <f>IF(ISBLANK($AQ27),"",VLOOKUP($AQ27,Eclaircissage!$Q$4:$R$150,2,0))</f>
      </c>
      <c r="BD27">
        <f t="shared" si="14"/>
      </c>
      <c r="BE27" s="65">
        <f t="shared" si="15"/>
        <v>0</v>
      </c>
      <c r="BG27">
        <f t="shared" si="16"/>
      </c>
      <c r="BH27">
        <f t="shared" si="7"/>
      </c>
      <c r="BJ27">
        <f t="shared" si="8"/>
      </c>
      <c r="BK27" s="48">
        <f t="shared" si="9"/>
        <v>0</v>
      </c>
    </row>
    <row r="28" spans="2:63" ht="13.5">
      <c r="B28" s="88" t="s">
        <v>159</v>
      </c>
      <c r="C28" s="3" t="s">
        <v>128</v>
      </c>
      <c r="F28" t="s">
        <v>141</v>
      </c>
      <c r="J28" s="6">
        <v>6</v>
      </c>
      <c r="K28" s="5">
        <v>3</v>
      </c>
      <c r="L28" s="54">
        <v>7</v>
      </c>
      <c r="M28" s="54">
        <f t="shared" si="22"/>
        <v>42</v>
      </c>
      <c r="N28" s="5">
        <f t="shared" si="11"/>
        <v>21</v>
      </c>
      <c r="O28" s="7">
        <v>0.95</v>
      </c>
      <c r="P28" s="54">
        <v>50</v>
      </c>
      <c r="Q28" s="5">
        <v>2</v>
      </c>
      <c r="S28" s="57"/>
      <c r="V28" s="9" t="s">
        <v>160</v>
      </c>
      <c r="W28" s="10">
        <v>3.15</v>
      </c>
      <c r="Z28" s="12" t="s">
        <v>161</v>
      </c>
      <c r="AA28" s="13" t="s">
        <v>162</v>
      </c>
      <c r="AE28" s="11" t="s">
        <v>150</v>
      </c>
      <c r="AF28" t="s">
        <v>163</v>
      </c>
      <c r="AH28" s="5" t="s">
        <v>164</v>
      </c>
      <c r="AN28" t="str">
        <f t="shared" si="18"/>
        <v>Chou fleur - Odysseus (G)</v>
      </c>
      <c r="AO28" s="65">
        <f t="shared" si="19"/>
        <v>25</v>
      </c>
      <c r="AQ28" t="str">
        <f t="shared" si="13"/>
        <v>Chou fleur - Odysseus (G)</v>
      </c>
      <c r="AR28" t="str">
        <f t="shared" si="2"/>
        <v>35X45</v>
      </c>
      <c r="AS28" s="5" t="e">
        <f>IF(ISBLANK(AQ28),"",VLOOKUP($AQ28,Eclaircissage!$K$4:$L$150,2,0))</f>
        <v>#N/A</v>
      </c>
      <c r="AU28" t="str">
        <f t="shared" si="3"/>
        <v>Chou fleur - Odysseus (G)</v>
      </c>
      <c r="AV28" t="str">
        <f t="shared" si="4"/>
        <v>35X45</v>
      </c>
      <c r="AX28" t="str">
        <f t="shared" si="5"/>
        <v>Chou fleur - Odysseus (G)</v>
      </c>
      <c r="AY28" t="e">
        <f>IF(ISBLANK($AQ28),"",VLOOKUP($AQ28,Eclaircissage!$N$4:$O$150,2,0))</f>
        <v>#N/A</v>
      </c>
      <c r="BA28" t="str">
        <f t="shared" si="6"/>
        <v>Chou fleur - Odysseus (G)</v>
      </c>
      <c r="BB28" t="e">
        <f>IF(ISBLANK($AQ28),"",VLOOKUP($AQ28,Eclaircissage!$Q$4:$R$150,2,0))</f>
        <v>#N/A</v>
      </c>
      <c r="BD28" t="str">
        <f t="shared" si="14"/>
        <v>Chou fleur</v>
      </c>
      <c r="BE28" t="str">
        <f t="shared" si="15"/>
        <v>Odysseus (G)</v>
      </c>
      <c r="BG28" t="str">
        <f t="shared" si="16"/>
        <v>Chou fleur - Odysseus (G)</v>
      </c>
      <c r="BH28" s="65">
        <f t="shared" si="7"/>
        <v>0</v>
      </c>
      <c r="BJ28" t="str">
        <f t="shared" si="8"/>
        <v>Chou fleur - Odysseus (G)</v>
      </c>
      <c r="BK28" s="48">
        <f t="shared" si="9"/>
        <v>5.25</v>
      </c>
    </row>
    <row r="29" spans="2:63" ht="13.5">
      <c r="B29" s="88" t="s">
        <v>165</v>
      </c>
      <c r="C29" s="3" t="s">
        <v>128</v>
      </c>
      <c r="F29" t="s">
        <v>147</v>
      </c>
      <c r="J29" s="6">
        <v>6</v>
      </c>
      <c r="K29" s="5">
        <v>3</v>
      </c>
      <c r="L29" s="54">
        <f aca="true" t="shared" si="23" ref="L29:L34">L28</f>
        <v>7</v>
      </c>
      <c r="M29" s="54">
        <f t="shared" si="22"/>
        <v>42</v>
      </c>
      <c r="N29" s="5">
        <f t="shared" si="11"/>
        <v>21</v>
      </c>
      <c r="O29" s="7">
        <v>0.95</v>
      </c>
      <c r="P29" s="54">
        <v>50</v>
      </c>
      <c r="Q29" s="5">
        <v>2</v>
      </c>
      <c r="S29" s="57"/>
      <c r="V29" s="9" t="s">
        <v>166</v>
      </c>
      <c r="W29" s="10">
        <v>2.65</v>
      </c>
      <c r="Z29" s="12" t="s">
        <v>167</v>
      </c>
      <c r="AA29" s="13" t="s">
        <v>168</v>
      </c>
      <c r="AE29" s="11" t="s">
        <v>154</v>
      </c>
      <c r="AF29" t="s">
        <v>169</v>
      </c>
      <c r="AH29" s="5" t="s">
        <v>170</v>
      </c>
      <c r="AN29" t="str">
        <f t="shared" si="18"/>
        <v>Chou fleur - Romanesco (G)</v>
      </c>
      <c r="AO29" s="65">
        <f t="shared" si="19"/>
        <v>25</v>
      </c>
      <c r="AQ29" t="str">
        <f t="shared" si="13"/>
        <v>Chou fleur - Romanesco (G)</v>
      </c>
      <c r="AR29" t="str">
        <f t="shared" si="2"/>
        <v>35X45</v>
      </c>
      <c r="AS29" s="5" t="e">
        <f>IF(ISBLANK(AQ29),"",VLOOKUP($AQ29,Eclaircissage!$K$4:$L$150,2,0))</f>
        <v>#N/A</v>
      </c>
      <c r="AU29" t="str">
        <f t="shared" si="3"/>
        <v>Chou fleur - Romanesco (G)</v>
      </c>
      <c r="AV29" t="str">
        <f t="shared" si="4"/>
        <v>35X45</v>
      </c>
      <c r="AX29" t="str">
        <f t="shared" si="5"/>
        <v>Chou fleur - Romanesco (G)</v>
      </c>
      <c r="AY29" t="e">
        <f>IF(ISBLANK($AQ29),"",VLOOKUP($AQ29,Eclaircissage!$N$4:$O$150,2,0))</f>
        <v>#N/A</v>
      </c>
      <c r="BA29" t="str">
        <f t="shared" si="6"/>
        <v>Chou fleur - Romanesco (G)</v>
      </c>
      <c r="BB29" t="e">
        <f>IF(ISBLANK($AQ29),"",VLOOKUP($AQ29,Eclaircissage!$Q$4:$R$150,2,0))</f>
        <v>#N/A</v>
      </c>
      <c r="BD29" t="str">
        <f t="shared" si="14"/>
        <v>Chou fleur</v>
      </c>
      <c r="BE29" t="str">
        <f t="shared" si="15"/>
        <v>Romanesco (G)</v>
      </c>
      <c r="BG29" t="str">
        <f t="shared" si="16"/>
        <v>Chou fleur - Romanesco (G)</v>
      </c>
      <c r="BH29" s="65">
        <f t="shared" si="7"/>
        <v>0</v>
      </c>
      <c r="BJ29" t="str">
        <f t="shared" si="8"/>
        <v>Chou fleur - Romanesco (G)</v>
      </c>
      <c r="BK29" s="48">
        <f t="shared" si="9"/>
        <v>5.25</v>
      </c>
    </row>
    <row r="30" spans="2:63" ht="13.5">
      <c r="B30" s="88"/>
      <c r="L30" s="66">
        <f t="shared" si="23"/>
        <v>7</v>
      </c>
      <c r="M30" s="66">
        <f t="shared" si="22"/>
        <v>0</v>
      </c>
      <c r="N30" s="5">
        <f t="shared" si="11"/>
        <v>0</v>
      </c>
      <c r="P30" s="54">
        <f aca="true" t="shared" si="24" ref="P30:P35">M30+(M30*20/100)</f>
        <v>0</v>
      </c>
      <c r="S30" s="57"/>
      <c r="AN30">
        <f t="shared" si="18"/>
      </c>
      <c r="AO30" s="65">
        <f t="shared" si="19"/>
        <v>0</v>
      </c>
      <c r="AQ30">
        <f t="shared" si="13"/>
      </c>
      <c r="AR30">
        <f t="shared" si="2"/>
      </c>
      <c r="AS30" s="5">
        <f>IF(ISBLANK(AQ30),"",VLOOKUP($AQ30,Eclaircissage!$K$4:$L$150,2,0))</f>
      </c>
      <c r="AU30">
        <f t="shared" si="3"/>
      </c>
      <c r="AV30">
        <f t="shared" si="4"/>
      </c>
      <c r="AX30">
        <f t="shared" si="5"/>
      </c>
      <c r="AY30">
        <f>IF(ISBLANK($AQ30),"",VLOOKUP($AQ30,Eclaircissage!$N$4:$O$150,2,0))</f>
      </c>
      <c r="BA30">
        <f t="shared" si="6"/>
      </c>
      <c r="BB30">
        <f>IF(ISBLANK($AQ30),"",VLOOKUP($AQ30,Eclaircissage!$Q$4:$R$150,2,0))</f>
      </c>
      <c r="BD30">
        <f t="shared" si="14"/>
      </c>
      <c r="BE30" s="65">
        <f t="shared" si="15"/>
        <v>0</v>
      </c>
      <c r="BG30">
        <f t="shared" si="16"/>
      </c>
      <c r="BH30">
        <f t="shared" si="7"/>
      </c>
      <c r="BJ30">
        <f t="shared" si="8"/>
      </c>
      <c r="BK30" s="48">
        <f t="shared" si="9"/>
        <v>0</v>
      </c>
    </row>
    <row r="31" spans="1:63" ht="13.5">
      <c r="A31" s="49" t="s">
        <v>171</v>
      </c>
      <c r="B31" s="50"/>
      <c r="C31" s="51"/>
      <c r="D31" s="52" t="s">
        <v>92</v>
      </c>
      <c r="E31" s="52" t="s">
        <v>107</v>
      </c>
      <c r="F31" s="52" t="s">
        <v>129</v>
      </c>
      <c r="G31" s="53" t="s">
        <v>172</v>
      </c>
      <c r="H31" s="54" t="s">
        <v>173</v>
      </c>
      <c r="I31" s="54">
        <v>30</v>
      </c>
      <c r="J31" s="55">
        <v>30</v>
      </c>
      <c r="K31" s="54">
        <v>2</v>
      </c>
      <c r="L31" s="54">
        <f t="shared" si="23"/>
        <v>7</v>
      </c>
      <c r="M31" s="54">
        <f t="shared" si="22"/>
        <v>210</v>
      </c>
      <c r="N31" s="54">
        <f t="shared" si="11"/>
        <v>14</v>
      </c>
      <c r="O31" s="56"/>
      <c r="P31" s="54">
        <f t="shared" si="24"/>
        <v>252</v>
      </c>
      <c r="Q31" s="54">
        <v>4</v>
      </c>
      <c r="R31" s="58">
        <f>PRODUCT(M31,1/Q31)</f>
        <v>52.5</v>
      </c>
      <c r="S31" s="57">
        <f>PRODUCT(P31,1/Q31)</f>
        <v>63</v>
      </c>
      <c r="T31" s="58">
        <f>N31/Q31</f>
        <v>3.5</v>
      </c>
      <c r="U31" s="53" t="s">
        <v>172</v>
      </c>
      <c r="V31" s="54"/>
      <c r="W31" s="59"/>
      <c r="X31" s="54" t="s">
        <v>96</v>
      </c>
      <c r="Y31" s="60">
        <v>4</v>
      </c>
      <c r="Z31" s="90"/>
      <c r="AA31" s="91"/>
      <c r="AB31" s="104">
        <f>R31</f>
        <v>52.5</v>
      </c>
      <c r="AC31" s="63"/>
      <c r="AD31" s="50"/>
      <c r="AE31" s="63" t="s">
        <v>174</v>
      </c>
      <c r="AF31" s="50"/>
      <c r="AG31" s="63">
        <f>T31</f>
        <v>3.5</v>
      </c>
      <c r="AH31" s="54" t="s">
        <v>175</v>
      </c>
      <c r="AI31" s="54">
        <v>14</v>
      </c>
      <c r="AJ31" t="s">
        <v>176</v>
      </c>
      <c r="AN31">
        <f t="shared" si="18"/>
      </c>
      <c r="AO31" s="65">
        <f t="shared" si="19"/>
        <v>0</v>
      </c>
      <c r="AQ31">
        <f t="shared" si="13"/>
      </c>
      <c r="AR31">
        <f t="shared" si="2"/>
      </c>
      <c r="AS31" s="5">
        <f>IF(ISBLANK(AQ31),"",VLOOKUP($AQ31,Eclaircissage!$K$4:$L$150,2,0))</f>
      </c>
      <c r="AU31">
        <f t="shared" si="3"/>
      </c>
      <c r="AV31">
        <f t="shared" si="4"/>
      </c>
      <c r="AX31">
        <f t="shared" si="5"/>
      </c>
      <c r="AY31">
        <f>IF(ISBLANK($AQ31),"",VLOOKUP($AQ31,Eclaircissage!$N$4:$O$150,2,0))</f>
      </c>
      <c r="BA31">
        <f t="shared" si="6"/>
      </c>
      <c r="BB31">
        <f>IF(ISBLANK($AQ31),"",VLOOKUP($AQ31,Eclaircissage!$Q$4:$R$150,2,0))</f>
      </c>
      <c r="BD31">
        <f t="shared" si="14"/>
      </c>
      <c r="BE31" s="65">
        <f t="shared" si="15"/>
        <v>0</v>
      </c>
      <c r="BG31">
        <f t="shared" si="16"/>
      </c>
      <c r="BH31">
        <f t="shared" si="7"/>
      </c>
      <c r="BJ31">
        <f t="shared" si="8"/>
      </c>
      <c r="BK31" s="48">
        <f t="shared" si="9"/>
        <v>0</v>
      </c>
    </row>
    <row r="32" spans="2:63" ht="13.5">
      <c r="B32" s="105" t="s">
        <v>177</v>
      </c>
      <c r="C32" s="3" t="s">
        <v>178</v>
      </c>
      <c r="J32" s="6">
        <v>15</v>
      </c>
      <c r="K32" s="5">
        <v>1</v>
      </c>
      <c r="L32" s="54">
        <f t="shared" si="23"/>
        <v>7</v>
      </c>
      <c r="M32" s="54">
        <f t="shared" si="22"/>
        <v>105</v>
      </c>
      <c r="N32" s="5">
        <f t="shared" si="11"/>
        <v>7</v>
      </c>
      <c r="P32" s="54">
        <f t="shared" si="24"/>
        <v>126</v>
      </c>
      <c r="Q32" s="5">
        <v>2</v>
      </c>
      <c r="S32" s="57"/>
      <c r="V32" s="9" t="s">
        <v>179</v>
      </c>
      <c r="Z32" s="12" t="s">
        <v>180</v>
      </c>
      <c r="AA32" s="13" t="s">
        <v>181</v>
      </c>
      <c r="AE32" s="19" t="s">
        <v>182</v>
      </c>
      <c r="AF32" t="s">
        <v>183</v>
      </c>
      <c r="AN32" t="str">
        <f t="shared" si="18"/>
        <v>Chou rave - Blaril (K)</v>
      </c>
      <c r="AO32" s="65">
        <f t="shared" si="19"/>
        <v>63</v>
      </c>
      <c r="AQ32" t="str">
        <f t="shared" si="13"/>
        <v>Chou rave - Blaril (K)</v>
      </c>
      <c r="AR32" t="str">
        <f t="shared" si="2"/>
        <v>25X20</v>
      </c>
      <c r="AS32" s="5" t="e">
        <f>IF(ISBLANK(AQ32),"",VLOOKUP($AQ32,Eclaircissage!$K$4:$L$150,2,0))</f>
        <v>#N/A</v>
      </c>
      <c r="AU32" t="str">
        <f t="shared" si="3"/>
        <v>Chou rave - Blaril (K)</v>
      </c>
      <c r="AV32" t="str">
        <f t="shared" si="4"/>
        <v>25X20</v>
      </c>
      <c r="AX32" t="str">
        <f t="shared" si="5"/>
        <v>Chou rave - Blaril (K)</v>
      </c>
      <c r="AY32" t="e">
        <f>IF(ISBLANK($AQ32),"",VLOOKUP($AQ32,Eclaircissage!$N$4:$O$150,2,0))</f>
        <v>#N/A</v>
      </c>
      <c r="BA32" t="str">
        <f t="shared" si="6"/>
        <v>Chou rave - Blaril (K)</v>
      </c>
      <c r="BB32" t="e">
        <f>IF(ISBLANK($AQ32),"",VLOOKUP($AQ32,Eclaircissage!$Q$4:$R$150,2,0))</f>
        <v>#N/A</v>
      </c>
      <c r="BD32" t="str">
        <f t="shared" si="14"/>
        <v>Chou rave</v>
      </c>
      <c r="BE32" t="str">
        <f t="shared" si="15"/>
        <v>Blaril (K)</v>
      </c>
      <c r="BG32" t="str">
        <f t="shared" si="16"/>
        <v>Chou rave - Blaril (K)</v>
      </c>
      <c r="BH32" s="65">
        <f t="shared" si="7"/>
        <v>0</v>
      </c>
      <c r="BJ32" t="str">
        <f t="shared" si="8"/>
        <v>Chou rave - Blaril (K)</v>
      </c>
      <c r="BK32" s="48">
        <f t="shared" si="9"/>
        <v>3.5</v>
      </c>
    </row>
    <row r="33" spans="2:63" ht="13.5">
      <c r="B33" s="50" t="s">
        <v>184</v>
      </c>
      <c r="C33" s="3" t="s">
        <v>128</v>
      </c>
      <c r="J33" s="6">
        <v>15</v>
      </c>
      <c r="K33" s="5">
        <v>1</v>
      </c>
      <c r="L33" s="54">
        <f t="shared" si="23"/>
        <v>7</v>
      </c>
      <c r="M33" s="54">
        <f t="shared" si="22"/>
        <v>105</v>
      </c>
      <c r="N33" s="5">
        <f t="shared" si="11"/>
        <v>7</v>
      </c>
      <c r="O33" s="7">
        <v>0.94</v>
      </c>
      <c r="P33" s="54">
        <f t="shared" si="24"/>
        <v>126</v>
      </c>
      <c r="Q33" s="5">
        <v>2</v>
      </c>
      <c r="S33" s="57"/>
      <c r="V33" s="9" t="s">
        <v>185</v>
      </c>
      <c r="W33" s="10">
        <v>3</v>
      </c>
      <c r="Z33" s="12" t="s">
        <v>186</v>
      </c>
      <c r="AA33" s="13" t="s">
        <v>187</v>
      </c>
      <c r="AF33" t="s">
        <v>188</v>
      </c>
      <c r="AN33" t="str">
        <f t="shared" si="18"/>
        <v>Chou rave - Lanro (G)</v>
      </c>
      <c r="AO33" s="65">
        <f t="shared" si="19"/>
        <v>63</v>
      </c>
      <c r="AQ33" t="str">
        <f t="shared" si="13"/>
        <v>Chou rave - Lanro (G)</v>
      </c>
      <c r="AR33" t="str">
        <f t="shared" si="2"/>
        <v>25X20</v>
      </c>
      <c r="AS33" s="5" t="e">
        <f>IF(ISBLANK(AQ33),"",VLOOKUP($AQ33,Eclaircissage!$K$4:$L$150,2,0))</f>
        <v>#N/A</v>
      </c>
      <c r="AU33" t="str">
        <f t="shared" si="3"/>
        <v>Chou rave - Lanro (G)</v>
      </c>
      <c r="AV33" t="str">
        <f t="shared" si="4"/>
        <v>25X20</v>
      </c>
      <c r="AX33" t="str">
        <f t="shared" si="5"/>
        <v>Chou rave - Lanro (G)</v>
      </c>
      <c r="AY33" t="e">
        <f>IF(ISBLANK($AQ33),"",VLOOKUP($AQ33,Eclaircissage!$N$4:$O$150,2,0))</f>
        <v>#N/A</v>
      </c>
      <c r="BA33" t="str">
        <f t="shared" si="6"/>
        <v>Chou rave - Lanro (G)</v>
      </c>
      <c r="BB33" t="e">
        <f>IF(ISBLANK($AQ33),"",VLOOKUP($AQ33,Eclaircissage!$Q$4:$R$150,2,0))</f>
        <v>#N/A</v>
      </c>
      <c r="BD33" t="str">
        <f t="shared" si="14"/>
        <v>Chou rave</v>
      </c>
      <c r="BE33" t="str">
        <f t="shared" si="15"/>
        <v>Lanro (G)</v>
      </c>
      <c r="BG33" t="str">
        <f t="shared" si="16"/>
        <v>Chou rave - Lanro (G)</v>
      </c>
      <c r="BH33" s="65">
        <f t="shared" si="7"/>
        <v>0</v>
      </c>
      <c r="BJ33" t="str">
        <f t="shared" si="8"/>
        <v>Chou rave - Lanro (G)</v>
      </c>
      <c r="BK33" s="48">
        <f t="shared" si="9"/>
        <v>3.5</v>
      </c>
    </row>
    <row r="34" spans="2:63" ht="13.5">
      <c r="B34" s="50"/>
      <c r="L34" s="66">
        <f t="shared" si="23"/>
        <v>7</v>
      </c>
      <c r="M34" s="66">
        <f t="shared" si="22"/>
        <v>0</v>
      </c>
      <c r="N34" s="5">
        <f t="shared" si="11"/>
        <v>0</v>
      </c>
      <c r="P34" s="54">
        <f t="shared" si="24"/>
        <v>0</v>
      </c>
      <c r="S34" s="57"/>
      <c r="AN34">
        <f t="shared" si="18"/>
      </c>
      <c r="AO34" s="65">
        <f t="shared" si="19"/>
        <v>0</v>
      </c>
      <c r="AQ34">
        <f t="shared" si="13"/>
      </c>
      <c r="AR34">
        <f t="shared" si="2"/>
      </c>
      <c r="AS34" s="5">
        <f>IF(ISBLANK(AQ34),"",VLOOKUP($AQ34,Eclaircissage!$K$4:$L$150,2,0))</f>
      </c>
      <c r="AU34">
        <f t="shared" si="3"/>
      </c>
      <c r="AV34">
        <f t="shared" si="4"/>
      </c>
      <c r="AX34">
        <f t="shared" si="5"/>
      </c>
      <c r="AY34">
        <f>IF(ISBLANK($AQ34),"",VLOOKUP($AQ34,Eclaircissage!$N$4:$O$150,2,0))</f>
      </c>
      <c r="BA34">
        <f t="shared" si="6"/>
      </c>
      <c r="BB34">
        <f>IF(ISBLANK($AQ34),"",VLOOKUP($AQ34,Eclaircissage!$Q$4:$R$150,2,0))</f>
      </c>
      <c r="BD34">
        <f t="shared" si="14"/>
      </c>
      <c r="BE34" s="65">
        <f t="shared" si="15"/>
        <v>0</v>
      </c>
      <c r="BG34">
        <f t="shared" si="16"/>
      </c>
      <c r="BH34">
        <f t="shared" si="7"/>
      </c>
      <c r="BJ34">
        <f t="shared" si="8"/>
      </c>
      <c r="BK34" s="48">
        <f t="shared" si="9"/>
        <v>0</v>
      </c>
    </row>
    <row r="35" spans="16:63" ht="13.5">
      <c r="P35" s="54">
        <f t="shared" si="24"/>
        <v>0</v>
      </c>
      <c r="S35" s="57"/>
      <c r="X35" s="35"/>
      <c r="Y35" s="36"/>
      <c r="Z35" s="37"/>
      <c r="AA35" s="37"/>
      <c r="AB35" s="36"/>
      <c r="AC35" s="35"/>
      <c r="AD35" s="45"/>
      <c r="AE35" s="38"/>
      <c r="AF35" s="42"/>
      <c r="AG35" s="38"/>
      <c r="AN35">
        <f t="shared" si="18"/>
      </c>
      <c r="AO35" s="65">
        <f t="shared" si="19"/>
        <v>0</v>
      </c>
      <c r="AQ35">
        <f t="shared" si="13"/>
      </c>
      <c r="AR35">
        <f t="shared" si="2"/>
      </c>
      <c r="AS35" s="5">
        <f>IF(ISBLANK(AQ35),"",VLOOKUP($AQ35,Eclaircissage!$K$4:$L$150,2,0))</f>
      </c>
      <c r="AU35">
        <f t="shared" si="3"/>
      </c>
      <c r="AV35">
        <f t="shared" si="4"/>
      </c>
      <c r="AX35">
        <f t="shared" si="5"/>
      </c>
      <c r="AY35">
        <f>IF(ISBLANK($AQ35),"",VLOOKUP($AQ35,Eclaircissage!$N$4:$O$150,2,0))</f>
      </c>
      <c r="BA35">
        <f t="shared" si="6"/>
      </c>
      <c r="BB35">
        <f>IF(ISBLANK($AQ35),"",VLOOKUP($AQ35,Eclaircissage!$Q$4:$R$150,2,0))</f>
      </c>
      <c r="BD35">
        <f t="shared" si="14"/>
      </c>
      <c r="BE35" s="65">
        <f t="shared" si="15"/>
        <v>0</v>
      </c>
      <c r="BG35">
        <f t="shared" si="16"/>
      </c>
      <c r="BH35">
        <f t="shared" si="7"/>
      </c>
      <c r="BJ35">
        <f t="shared" si="8"/>
      </c>
      <c r="BK35" s="48">
        <f t="shared" si="9"/>
        <v>0</v>
      </c>
    </row>
    <row r="36" spans="1:63" ht="13.5">
      <c r="A36" s="92" t="s">
        <v>189</v>
      </c>
      <c r="B36" s="88"/>
      <c r="C36" s="93"/>
      <c r="D36" s="94" t="s">
        <v>92</v>
      </c>
      <c r="E36" s="94"/>
      <c r="F36" s="94"/>
      <c r="G36" s="95" t="s">
        <v>142</v>
      </c>
      <c r="H36" s="96" t="s">
        <v>143</v>
      </c>
      <c r="I36" s="96">
        <v>12</v>
      </c>
      <c r="J36" s="97"/>
      <c r="K36" s="96"/>
      <c r="L36" s="54">
        <f>L34</f>
        <v>7</v>
      </c>
      <c r="M36" s="54">
        <v>84</v>
      </c>
      <c r="N36" s="96">
        <v>21</v>
      </c>
      <c r="O36" s="98"/>
      <c r="P36" s="54">
        <v>100</v>
      </c>
      <c r="Q36" s="96">
        <v>4</v>
      </c>
      <c r="R36" s="99">
        <f>PRODUCT(M36,1/Q36)</f>
        <v>21</v>
      </c>
      <c r="S36" s="57">
        <f>PRODUCT(P36,1/Q36)</f>
        <v>25</v>
      </c>
      <c r="T36" s="100">
        <f>N36/Q36</f>
        <v>5.25</v>
      </c>
      <c r="U36" s="95" t="s">
        <v>142</v>
      </c>
      <c r="V36" s="96"/>
      <c r="W36" s="101"/>
      <c r="X36" s="96" t="s">
        <v>96</v>
      </c>
      <c r="Y36" s="102">
        <v>4</v>
      </c>
      <c r="Z36" s="106"/>
      <c r="AA36" s="107"/>
      <c r="AB36" s="108">
        <f>R36</f>
        <v>21</v>
      </c>
      <c r="AC36" s="108"/>
      <c r="AD36" s="88"/>
      <c r="AE36" s="108" t="s">
        <v>190</v>
      </c>
      <c r="AF36" s="88"/>
      <c r="AG36" s="108">
        <f>T36</f>
        <v>5.25</v>
      </c>
      <c r="AH36" s="96" t="s">
        <v>152</v>
      </c>
      <c r="AI36" s="96">
        <v>21</v>
      </c>
      <c r="AJ36" t="s">
        <v>158</v>
      </c>
      <c r="AN36">
        <f t="shared" si="18"/>
      </c>
      <c r="AO36" s="65">
        <f t="shared" si="19"/>
        <v>0</v>
      </c>
      <c r="AQ36">
        <f t="shared" si="13"/>
      </c>
      <c r="AR36">
        <f t="shared" si="2"/>
      </c>
      <c r="AS36" s="5">
        <f>IF(ISBLANK(AQ36),"",VLOOKUP($AQ36,Eclaircissage!$K$4:$L$150,2,0))</f>
      </c>
      <c r="AU36">
        <f t="shared" si="3"/>
      </c>
      <c r="AV36">
        <f t="shared" si="4"/>
      </c>
      <c r="AX36">
        <f t="shared" si="5"/>
      </c>
      <c r="AY36">
        <f>IF(ISBLANK($AQ36),"",VLOOKUP($AQ36,Eclaircissage!$N$4:$O$150,2,0))</f>
      </c>
      <c r="BA36">
        <f t="shared" si="6"/>
      </c>
      <c r="BB36">
        <f>IF(ISBLANK($AQ36),"",VLOOKUP($AQ36,Eclaircissage!$Q$4:$R$150,2,0))</f>
      </c>
      <c r="BD36">
        <f t="shared" si="14"/>
      </c>
      <c r="BE36" s="65">
        <f t="shared" si="15"/>
        <v>0</v>
      </c>
      <c r="BG36">
        <f t="shared" si="16"/>
      </c>
      <c r="BH36">
        <f t="shared" si="7"/>
      </c>
      <c r="BJ36">
        <f t="shared" si="8"/>
      </c>
      <c r="BK36" s="48">
        <f t="shared" si="9"/>
        <v>0</v>
      </c>
    </row>
    <row r="37" spans="2:63" ht="13.5">
      <c r="B37" s="88" t="s">
        <v>191</v>
      </c>
      <c r="C37" s="3" t="s">
        <v>192</v>
      </c>
      <c r="J37" s="6">
        <v>12</v>
      </c>
      <c r="K37" s="5">
        <v>3</v>
      </c>
      <c r="L37" s="54">
        <f aca="true" t="shared" si="25" ref="L37:L66">L36</f>
        <v>7</v>
      </c>
      <c r="M37" s="54">
        <f aca="true" t="shared" si="26" ref="M37:M38">J37*L37</f>
        <v>84</v>
      </c>
      <c r="N37" s="5">
        <f aca="true" t="shared" si="27" ref="N37:N38">L37*K37</f>
        <v>21</v>
      </c>
      <c r="P37" s="54">
        <v>100</v>
      </c>
      <c r="Q37" s="5">
        <v>4</v>
      </c>
      <c r="S37" s="57"/>
      <c r="V37" s="9" t="s">
        <v>148</v>
      </c>
      <c r="Z37" s="12" t="s">
        <v>193</v>
      </c>
      <c r="AA37" s="13" t="s">
        <v>194</v>
      </c>
      <c r="AF37" t="s">
        <v>195</v>
      </c>
      <c r="AI37" s="5" t="s">
        <v>152</v>
      </c>
      <c r="AN37" t="str">
        <f t="shared" si="18"/>
        <v>Chou cabu - Bacalan de Rennes (K)</v>
      </c>
      <c r="AO37" s="65">
        <f t="shared" si="19"/>
        <v>25</v>
      </c>
      <c r="AQ37" t="str">
        <f t="shared" si="13"/>
        <v>Chou cabu - Bacalan de Rennes (K)</v>
      </c>
      <c r="AR37" t="str">
        <f t="shared" si="2"/>
        <v>35X45</v>
      </c>
      <c r="AS37" s="5" t="e">
        <f>IF(ISBLANK(AQ37),"",VLOOKUP($AQ37,Eclaircissage!$K$4:$L$150,2,0))</f>
        <v>#N/A</v>
      </c>
      <c r="AU37" t="str">
        <f t="shared" si="3"/>
        <v>Chou cabu - Bacalan de Rennes (K)</v>
      </c>
      <c r="AV37" t="str">
        <f t="shared" si="4"/>
        <v>35X45</v>
      </c>
      <c r="AX37" t="str">
        <f t="shared" si="5"/>
        <v>Chou cabu - Bacalan de Rennes (K)</v>
      </c>
      <c r="AY37" t="e">
        <f>IF(ISBLANK($AQ37),"",VLOOKUP($AQ37,Eclaircissage!$N$4:$O$150,2,0))</f>
        <v>#N/A</v>
      </c>
      <c r="BA37" t="str">
        <f t="shared" si="6"/>
        <v>Chou cabu - Bacalan de Rennes (K)</v>
      </c>
      <c r="BB37" t="e">
        <f>IF(ISBLANK($AQ37),"",VLOOKUP($AQ37,Eclaircissage!$Q$4:$R$150,2,0))</f>
        <v>#N/A</v>
      </c>
      <c r="BD37" t="str">
        <f t="shared" si="14"/>
        <v>Chou cabu</v>
      </c>
      <c r="BE37" t="str">
        <f t="shared" si="15"/>
        <v>Bacalan de Rennes (K)</v>
      </c>
      <c r="BG37" t="str">
        <f t="shared" si="16"/>
        <v>Chou cabu - Bacalan de Rennes (K)</v>
      </c>
      <c r="BH37" s="65">
        <f t="shared" si="7"/>
        <v>0</v>
      </c>
      <c r="BJ37" t="str">
        <f t="shared" si="8"/>
        <v>Chou cabu - Bacalan de Rennes (K)</v>
      </c>
      <c r="BK37" s="48">
        <f t="shared" si="9"/>
        <v>5.25</v>
      </c>
    </row>
    <row r="38" spans="2:63" ht="13.5">
      <c r="B38" s="88"/>
      <c r="L38" s="66">
        <f t="shared" si="25"/>
        <v>7</v>
      </c>
      <c r="M38" s="66">
        <f t="shared" si="26"/>
        <v>0</v>
      </c>
      <c r="N38" s="5">
        <f t="shared" si="27"/>
        <v>0</v>
      </c>
      <c r="P38" s="54">
        <f>M38+(M38*20/100)</f>
        <v>0</v>
      </c>
      <c r="S38" s="57"/>
      <c r="Z38" s="12" t="s">
        <v>196</v>
      </c>
      <c r="AN38">
        <f t="shared" si="18"/>
      </c>
      <c r="AO38" s="65">
        <f t="shared" si="19"/>
        <v>0</v>
      </c>
      <c r="AQ38">
        <f t="shared" si="13"/>
      </c>
      <c r="AR38">
        <f t="shared" si="2"/>
      </c>
      <c r="AS38" s="5">
        <f>IF(ISBLANK(AQ38),"",VLOOKUP($AQ38,Eclaircissage!$K$4:$L$150,2,0))</f>
      </c>
      <c r="AU38">
        <f t="shared" si="3"/>
      </c>
      <c r="AV38">
        <f t="shared" si="4"/>
      </c>
      <c r="AX38">
        <f t="shared" si="5"/>
      </c>
      <c r="AY38">
        <f>IF(ISBLANK($AQ38),"",VLOOKUP($AQ38,Eclaircissage!$N$4:$O$150,2,0))</f>
      </c>
      <c r="BA38">
        <f t="shared" si="6"/>
      </c>
      <c r="BB38">
        <f>IF(ISBLANK($AQ38),"",VLOOKUP($AQ38,Eclaircissage!$Q$4:$R$150,2,0))</f>
      </c>
      <c r="BD38">
        <f t="shared" si="14"/>
      </c>
      <c r="BE38" s="65">
        <f t="shared" si="15"/>
        <v>0</v>
      </c>
      <c r="BG38">
        <f t="shared" si="16"/>
      </c>
      <c r="BH38">
        <f t="shared" si="7"/>
      </c>
      <c r="BJ38">
        <f t="shared" si="8"/>
      </c>
      <c r="BK38" s="48">
        <f t="shared" si="9"/>
        <v>0</v>
      </c>
    </row>
    <row r="39" spans="1:63" ht="13.5">
      <c r="A39" s="49" t="s">
        <v>197</v>
      </c>
      <c r="B39" s="50"/>
      <c r="C39" s="51"/>
      <c r="D39" s="52" t="s">
        <v>92</v>
      </c>
      <c r="E39" s="52"/>
      <c r="F39" s="52"/>
      <c r="G39" s="53" t="s">
        <v>142</v>
      </c>
      <c r="H39" s="54" t="s">
        <v>143</v>
      </c>
      <c r="I39" s="54">
        <v>12</v>
      </c>
      <c r="J39" s="55"/>
      <c r="K39" s="54"/>
      <c r="L39" s="54">
        <f t="shared" si="25"/>
        <v>7</v>
      </c>
      <c r="M39" s="54">
        <v>84</v>
      </c>
      <c r="N39" s="54">
        <v>21</v>
      </c>
      <c r="O39" s="56"/>
      <c r="P39" s="54">
        <v>100</v>
      </c>
      <c r="Q39" s="54">
        <v>4</v>
      </c>
      <c r="R39" s="57">
        <f>PRODUCT(M39,1/Q39)</f>
        <v>21</v>
      </c>
      <c r="S39" s="57">
        <f>PRODUCT(P39,1/Q39)</f>
        <v>25</v>
      </c>
      <c r="T39" s="58">
        <f>N39/Q39</f>
        <v>5.25</v>
      </c>
      <c r="U39" s="53" t="s">
        <v>142</v>
      </c>
      <c r="V39" s="54"/>
      <c r="W39" s="59"/>
      <c r="X39" s="60" t="s">
        <v>96</v>
      </c>
      <c r="Y39" s="60">
        <v>4</v>
      </c>
      <c r="Z39" s="90"/>
      <c r="AA39" s="91"/>
      <c r="AB39" s="60">
        <f>R39</f>
        <v>21</v>
      </c>
      <c r="AC39" s="60"/>
      <c r="AD39" s="50"/>
      <c r="AE39" s="60" t="s">
        <v>111</v>
      </c>
      <c r="AF39" s="50"/>
      <c r="AG39" s="60">
        <f>T39</f>
        <v>5.25</v>
      </c>
      <c r="AH39" s="54" t="s">
        <v>198</v>
      </c>
      <c r="AI39" s="54">
        <v>21</v>
      </c>
      <c r="AN39">
        <f t="shared" si="18"/>
      </c>
      <c r="AO39" s="65">
        <f t="shared" si="19"/>
        <v>0</v>
      </c>
      <c r="AQ39">
        <f t="shared" si="13"/>
      </c>
      <c r="AR39">
        <f t="shared" si="2"/>
      </c>
      <c r="AS39" s="5">
        <f>IF(ISBLANK(AQ39),"",VLOOKUP($AQ39,Eclaircissage!$K$4:$L$150,2,0))</f>
      </c>
      <c r="AU39">
        <f t="shared" si="3"/>
      </c>
      <c r="AV39">
        <f t="shared" si="4"/>
      </c>
      <c r="AX39">
        <f t="shared" si="5"/>
      </c>
      <c r="AY39">
        <f>IF(ISBLANK($AQ39),"",VLOOKUP($AQ39,Eclaircissage!$N$4:$O$150,2,0))</f>
      </c>
      <c r="BA39">
        <f t="shared" si="6"/>
      </c>
      <c r="BB39">
        <f>IF(ISBLANK($AQ39),"",VLOOKUP($AQ39,Eclaircissage!$Q$4:$R$150,2,0))</f>
      </c>
      <c r="BD39">
        <f t="shared" si="14"/>
      </c>
      <c r="BE39" s="65">
        <f t="shared" si="15"/>
        <v>0</v>
      </c>
      <c r="BG39">
        <f t="shared" si="16"/>
      </c>
      <c r="BH39">
        <f t="shared" si="7"/>
      </c>
      <c r="BJ39">
        <f t="shared" si="8"/>
      </c>
      <c r="BK39" s="48">
        <f t="shared" si="9"/>
        <v>0</v>
      </c>
    </row>
    <row r="40" spans="2:63" ht="13.5">
      <c r="B40" s="50" t="s">
        <v>199</v>
      </c>
      <c r="C40" s="3" t="s">
        <v>118</v>
      </c>
      <c r="J40" s="6">
        <v>12</v>
      </c>
      <c r="K40" s="5">
        <v>3</v>
      </c>
      <c r="L40" s="54">
        <f t="shared" si="25"/>
        <v>7</v>
      </c>
      <c r="M40" s="54">
        <f aca="true" t="shared" si="28" ref="M40:M41">J40*L40</f>
        <v>84</v>
      </c>
      <c r="N40" s="5">
        <f aca="true" t="shared" si="29" ref="N40:N41">L40*K40</f>
        <v>21</v>
      </c>
      <c r="O40" s="7">
        <v>0.97</v>
      </c>
      <c r="P40" s="54">
        <v>100</v>
      </c>
      <c r="S40" s="57"/>
      <c r="V40" s="9" t="s">
        <v>200</v>
      </c>
      <c r="W40" s="10">
        <v>2.8</v>
      </c>
      <c r="Z40" s="12" t="s">
        <v>193</v>
      </c>
      <c r="AA40" s="13" t="s">
        <v>201</v>
      </c>
      <c r="AF40" t="s">
        <v>202</v>
      </c>
      <c r="AN40" t="str">
        <f t="shared" si="18"/>
        <v>Chou rouge - Tardif de Langedijk 2 (G)</v>
      </c>
      <c r="AO40" s="65">
        <f t="shared" si="19"/>
        <v>25</v>
      </c>
      <c r="AQ40" t="str">
        <f t="shared" si="13"/>
        <v>Chou rouge - Tardif de Langedijk 2 (G)</v>
      </c>
      <c r="AR40" t="str">
        <f t="shared" si="2"/>
        <v>35X45</v>
      </c>
      <c r="AS40" s="5" t="e">
        <f>IF(ISBLANK(AQ40),"",VLOOKUP($AQ40,Eclaircissage!$K$4:$L$150,2,0))</f>
        <v>#N/A</v>
      </c>
      <c r="AU40" t="str">
        <f t="shared" si="3"/>
        <v>Chou rouge - Tardif de Langedijk 2 (G)</v>
      </c>
      <c r="AV40" t="str">
        <f t="shared" si="4"/>
        <v>35X45</v>
      </c>
      <c r="AX40" t="str">
        <f t="shared" si="5"/>
        <v>Chou rouge - Tardif de Langedijk 2 (G)</v>
      </c>
      <c r="AY40" t="e">
        <f>IF(ISBLANK($AQ40),"",VLOOKUP($AQ40,Eclaircissage!$N$4:$O$150,2,0))</f>
        <v>#N/A</v>
      </c>
      <c r="BA40" t="str">
        <f t="shared" si="6"/>
        <v>Chou rouge - Tardif de Langedijk 2 (G)</v>
      </c>
      <c r="BB40" t="e">
        <f>IF(ISBLANK($AQ40),"",VLOOKUP($AQ40,Eclaircissage!$Q$4:$R$150,2,0))</f>
        <v>#N/A</v>
      </c>
      <c r="BD40" t="str">
        <f t="shared" si="14"/>
        <v>Chou rouge</v>
      </c>
      <c r="BE40" t="str">
        <f t="shared" si="15"/>
        <v>Tardif de Langedijk 2 (G)</v>
      </c>
      <c r="BG40" t="str">
        <f t="shared" si="16"/>
        <v>Chou rouge - Tardif de Langedijk 2 (G)</v>
      </c>
      <c r="BH40" s="65">
        <f t="shared" si="7"/>
        <v>0</v>
      </c>
      <c r="BJ40" t="str">
        <f t="shared" si="8"/>
        <v>Chou rouge - Tardif de Langedijk 2 (G)</v>
      </c>
      <c r="BK40" s="48">
        <f t="shared" si="9"/>
        <v>5.25</v>
      </c>
    </row>
    <row r="41" spans="2:63" ht="13.5">
      <c r="B41" s="50"/>
      <c r="L41" s="66">
        <f t="shared" si="25"/>
        <v>7</v>
      </c>
      <c r="M41" s="66">
        <f t="shared" si="28"/>
        <v>0</v>
      </c>
      <c r="N41" s="5">
        <f t="shared" si="29"/>
        <v>0</v>
      </c>
      <c r="P41" s="54">
        <f>M41+(M41*20/100)</f>
        <v>0</v>
      </c>
      <c r="S41" s="57"/>
      <c r="Z41" s="12" t="s">
        <v>203</v>
      </c>
      <c r="AN41">
        <f t="shared" si="18"/>
      </c>
      <c r="AO41" s="65">
        <f t="shared" si="19"/>
        <v>0</v>
      </c>
      <c r="AQ41">
        <f t="shared" si="13"/>
      </c>
      <c r="AR41">
        <f t="shared" si="2"/>
      </c>
      <c r="AS41" s="5">
        <f>IF(ISBLANK(AQ41),"",VLOOKUP($AQ41,Eclaircissage!$K$4:$L$150,2,0))</f>
      </c>
      <c r="AU41">
        <f t="shared" si="3"/>
      </c>
      <c r="AV41">
        <f t="shared" si="4"/>
      </c>
      <c r="AX41">
        <f t="shared" si="5"/>
      </c>
      <c r="AY41">
        <f>IF(ISBLANK($AQ41),"",VLOOKUP($AQ41,Eclaircissage!$N$4:$O$150,2,0))</f>
      </c>
      <c r="BA41">
        <f t="shared" si="6"/>
      </c>
      <c r="BB41">
        <f>IF(ISBLANK($AQ41),"",VLOOKUP($AQ41,Eclaircissage!$Q$4:$R$150,2,0))</f>
      </c>
      <c r="BD41">
        <f t="shared" si="14"/>
      </c>
      <c r="BE41" s="65">
        <f t="shared" si="15"/>
        <v>0</v>
      </c>
      <c r="BG41">
        <f t="shared" si="16"/>
      </c>
      <c r="BH41">
        <f t="shared" si="7"/>
      </c>
      <c r="BJ41">
        <f t="shared" si="8"/>
      </c>
      <c r="BK41" s="48">
        <f t="shared" si="9"/>
        <v>0</v>
      </c>
    </row>
    <row r="42" spans="1:63" ht="13.5">
      <c r="A42" s="92" t="s">
        <v>204</v>
      </c>
      <c r="B42" s="88"/>
      <c r="C42" s="93"/>
      <c r="D42" s="94" t="s">
        <v>92</v>
      </c>
      <c r="E42" s="94" t="s">
        <v>107</v>
      </c>
      <c r="F42" s="94"/>
      <c r="G42" s="95" t="s">
        <v>142</v>
      </c>
      <c r="H42" s="96" t="s">
        <v>205</v>
      </c>
      <c r="I42" s="96">
        <v>12</v>
      </c>
      <c r="J42" s="97"/>
      <c r="K42" s="96"/>
      <c r="L42" s="54">
        <f t="shared" si="25"/>
        <v>7</v>
      </c>
      <c r="M42" s="54">
        <v>84</v>
      </c>
      <c r="N42" s="96">
        <v>21</v>
      </c>
      <c r="O42" s="98"/>
      <c r="P42" s="54">
        <v>100</v>
      </c>
      <c r="Q42" s="96">
        <v>1</v>
      </c>
      <c r="R42" s="99">
        <f>PRODUCT(M42,1/Q42)</f>
        <v>84</v>
      </c>
      <c r="S42" s="57">
        <f>PRODUCT(P42,1/Q42)</f>
        <v>100</v>
      </c>
      <c r="T42" s="99">
        <f>N42/Q42</f>
        <v>21</v>
      </c>
      <c r="U42" s="95" t="s">
        <v>142</v>
      </c>
      <c r="V42" s="96"/>
      <c r="W42" s="101"/>
      <c r="X42" s="96" t="s">
        <v>96</v>
      </c>
      <c r="Y42" s="102">
        <v>1</v>
      </c>
      <c r="Z42" s="106"/>
      <c r="AA42" s="107"/>
      <c r="AB42" s="108">
        <f>R42</f>
        <v>84</v>
      </c>
      <c r="AC42" s="108"/>
      <c r="AD42" s="88"/>
      <c r="AE42" s="108" t="s">
        <v>206</v>
      </c>
      <c r="AF42" s="88"/>
      <c r="AG42" s="108">
        <f>T42</f>
        <v>21</v>
      </c>
      <c r="AH42" s="96"/>
      <c r="AI42" s="96"/>
      <c r="AJ42" t="s">
        <v>145</v>
      </c>
      <c r="AN42">
        <f t="shared" si="18"/>
      </c>
      <c r="AO42" s="65">
        <f t="shared" si="19"/>
        <v>0</v>
      </c>
      <c r="AQ42">
        <f t="shared" si="13"/>
      </c>
      <c r="AR42">
        <f t="shared" si="2"/>
      </c>
      <c r="AS42" s="5">
        <f>IF(ISBLANK(AQ42),"",VLOOKUP($AQ42,Eclaircissage!$K$4:$L$150,2,0))</f>
      </c>
      <c r="AU42">
        <f t="shared" si="3"/>
      </c>
      <c r="AV42">
        <f t="shared" si="4"/>
      </c>
      <c r="AX42">
        <f t="shared" si="5"/>
      </c>
      <c r="AY42">
        <f>IF(ISBLANK($AQ42),"",VLOOKUP($AQ42,Eclaircissage!$N$4:$O$150,2,0))</f>
      </c>
      <c r="BA42">
        <f t="shared" si="6"/>
      </c>
      <c r="BB42">
        <f>IF(ISBLANK($AQ42),"",VLOOKUP($AQ42,Eclaircissage!$Q$4:$R$150,2,0))</f>
      </c>
      <c r="BD42">
        <f t="shared" si="14"/>
      </c>
      <c r="BE42" s="65">
        <f t="shared" si="15"/>
        <v>0</v>
      </c>
      <c r="BG42">
        <f t="shared" si="16"/>
      </c>
      <c r="BH42">
        <f t="shared" si="7"/>
      </c>
      <c r="BJ42">
        <f t="shared" si="8"/>
      </c>
      <c r="BK42" s="48">
        <f t="shared" si="9"/>
        <v>0</v>
      </c>
    </row>
    <row r="43" spans="2:63" ht="13.5">
      <c r="B43" s="88" t="s">
        <v>207</v>
      </c>
      <c r="J43" s="6">
        <v>12</v>
      </c>
      <c r="K43" s="5">
        <v>3</v>
      </c>
      <c r="L43" s="54">
        <f t="shared" si="25"/>
        <v>7</v>
      </c>
      <c r="M43" s="54">
        <f aca="true" t="shared" si="30" ref="M43:M44">J43*L43</f>
        <v>84</v>
      </c>
      <c r="N43" s="5">
        <f aca="true" t="shared" si="31" ref="N43:N44">L43*K43</f>
        <v>21</v>
      </c>
      <c r="O43" s="7">
        <v>0.88</v>
      </c>
      <c r="P43" s="54">
        <v>100</v>
      </c>
      <c r="S43" s="57"/>
      <c r="V43" s="9" t="s">
        <v>208</v>
      </c>
      <c r="W43" s="10">
        <v>2.65</v>
      </c>
      <c r="Z43" s="12" t="s">
        <v>209</v>
      </c>
      <c r="AA43" s="13">
        <v>41988</v>
      </c>
      <c r="AF43" t="s">
        <v>151</v>
      </c>
      <c r="AH43" s="5" t="s">
        <v>210</v>
      </c>
      <c r="AI43" s="5" t="s">
        <v>211</v>
      </c>
      <c r="AN43" t="str">
        <f t="shared" si="18"/>
        <v>Chou de Bruxelles - De Rosny (G)</v>
      </c>
      <c r="AO43" s="65">
        <f t="shared" si="19"/>
        <v>100</v>
      </c>
      <c r="AQ43" t="str">
        <f t="shared" si="13"/>
        <v>Chou de Bruxelles - De Rosny (G)</v>
      </c>
      <c r="AR43" t="str">
        <f t="shared" si="2"/>
        <v>35X45</v>
      </c>
      <c r="AS43" s="5" t="e">
        <f>IF(ISBLANK(AQ43),"",VLOOKUP($AQ43,Eclaircissage!$K$4:$L$150,2,0))</f>
        <v>#N/A</v>
      </c>
      <c r="AU43" t="str">
        <f t="shared" si="3"/>
        <v>Chou de Bruxelles - De Rosny (G)</v>
      </c>
      <c r="AV43" t="str">
        <f t="shared" si="4"/>
        <v>35X45</v>
      </c>
      <c r="AX43" t="str">
        <f t="shared" si="5"/>
        <v>Chou de Bruxelles - De Rosny (G)</v>
      </c>
      <c r="AY43" t="e">
        <f>IF(ISBLANK($AQ43),"",VLOOKUP($AQ43,Eclaircissage!$N$4:$O$150,2,0))</f>
        <v>#N/A</v>
      </c>
      <c r="BA43" t="str">
        <f t="shared" si="6"/>
        <v>Chou de Bruxelles - De Rosny (G)</v>
      </c>
      <c r="BB43" t="e">
        <f>IF(ISBLANK($AQ43),"",VLOOKUP($AQ43,Eclaircissage!$Q$4:$R$150,2,0))</f>
        <v>#N/A</v>
      </c>
      <c r="BD43" t="str">
        <f t="shared" si="14"/>
        <v>Chou de Bruxelles</v>
      </c>
      <c r="BE43" t="str">
        <f t="shared" si="15"/>
        <v>De Rosny (G)</v>
      </c>
      <c r="BG43" t="str">
        <f t="shared" si="16"/>
        <v>Chou de Bruxelles - De Rosny (G)</v>
      </c>
      <c r="BH43" s="65">
        <f t="shared" si="7"/>
        <v>0</v>
      </c>
      <c r="BJ43" t="str">
        <f t="shared" si="8"/>
        <v>Chou de Bruxelles - De Rosny (G)</v>
      </c>
      <c r="BK43" s="48" t="e">
        <f>NA()</f>
        <v>#N/A</v>
      </c>
    </row>
    <row r="44" spans="2:63" ht="13.5">
      <c r="B44" s="88"/>
      <c r="L44" s="66">
        <f t="shared" si="25"/>
        <v>7</v>
      </c>
      <c r="M44" s="66">
        <f t="shared" si="30"/>
        <v>0</v>
      </c>
      <c r="N44" s="5">
        <f t="shared" si="31"/>
        <v>0</v>
      </c>
      <c r="P44" s="54">
        <f aca="true" t="shared" si="32" ref="P44:P47">M44+(M44*20/100)</f>
        <v>0</v>
      </c>
      <c r="S44" s="57"/>
      <c r="Z44" s="12" t="s">
        <v>212</v>
      </c>
      <c r="AN44">
        <f t="shared" si="18"/>
      </c>
      <c r="AO44" s="65">
        <f t="shared" si="19"/>
        <v>0</v>
      </c>
      <c r="AQ44">
        <f t="shared" si="13"/>
      </c>
      <c r="AR44">
        <f t="shared" si="2"/>
      </c>
      <c r="AS44" s="5">
        <f>IF(ISBLANK(AQ44),"",VLOOKUP($AQ44,Eclaircissage!$K$4:$L$150,2,0))</f>
      </c>
      <c r="AU44">
        <f t="shared" si="3"/>
      </c>
      <c r="AV44">
        <f t="shared" si="4"/>
      </c>
      <c r="AX44">
        <f t="shared" si="5"/>
      </c>
      <c r="AY44">
        <f>IF(ISBLANK($AQ44),"",VLOOKUP($AQ44,Eclaircissage!$N$4:$O$150,2,0))</f>
      </c>
      <c r="BA44">
        <f t="shared" si="6"/>
      </c>
      <c r="BB44">
        <f>IF(ISBLANK($AQ44),"",VLOOKUP($AQ44,Eclaircissage!$Q$4:$R$150,2,0))</f>
      </c>
      <c r="BD44">
        <f t="shared" si="14"/>
      </c>
      <c r="BE44" s="65">
        <f t="shared" si="15"/>
        <v>0</v>
      </c>
      <c r="BG44">
        <f t="shared" si="16"/>
      </c>
      <c r="BH44">
        <f t="shared" si="7"/>
      </c>
      <c r="BJ44">
        <f t="shared" si="8"/>
      </c>
      <c r="BK44" s="48">
        <f aca="true" t="shared" si="33" ref="BK44:BK45">IF(ISBLANK(B44),"",IF(ISBLANK(AG44),IF(ISBLANK(A43),BK43,AG43),AG44))</f>
        <v>0</v>
      </c>
    </row>
    <row r="45" spans="1:63" s="52" customFormat="1" ht="13.5">
      <c r="A45" s="49" t="s">
        <v>213</v>
      </c>
      <c r="B45" s="50"/>
      <c r="C45" s="51"/>
      <c r="D45" s="52" t="s">
        <v>92</v>
      </c>
      <c r="E45" s="52" t="s">
        <v>107</v>
      </c>
      <c r="F45" s="52" t="s">
        <v>214</v>
      </c>
      <c r="G45" s="53" t="s">
        <v>215</v>
      </c>
      <c r="H45" s="54" t="s">
        <v>143</v>
      </c>
      <c r="I45" s="54">
        <v>10</v>
      </c>
      <c r="J45" s="55"/>
      <c r="K45" s="54"/>
      <c r="L45" s="54">
        <f t="shared" si="25"/>
        <v>7</v>
      </c>
      <c r="M45" s="54">
        <v>70</v>
      </c>
      <c r="N45" s="54">
        <v>17.5</v>
      </c>
      <c r="O45" s="56"/>
      <c r="P45" s="54">
        <f t="shared" si="32"/>
        <v>84</v>
      </c>
      <c r="Q45" s="54">
        <v>1</v>
      </c>
      <c r="R45" s="57">
        <f>PRODUCT(M45,1/Q45)</f>
        <v>70</v>
      </c>
      <c r="S45" s="57">
        <f>PRODUCT(P45,1/Q45)</f>
        <v>84</v>
      </c>
      <c r="T45" s="58">
        <f>N45/Q45</f>
        <v>17.5</v>
      </c>
      <c r="U45" s="53" t="s">
        <v>215</v>
      </c>
      <c r="V45" s="54"/>
      <c r="W45" s="59"/>
      <c r="X45" s="60" t="s">
        <v>96</v>
      </c>
      <c r="Y45" s="60">
        <v>1</v>
      </c>
      <c r="Z45" s="90"/>
      <c r="AA45" s="91"/>
      <c r="AB45" s="60">
        <f>R45</f>
        <v>70</v>
      </c>
      <c r="AC45" s="60"/>
      <c r="AD45" s="50"/>
      <c r="AE45" s="60" t="s">
        <v>216</v>
      </c>
      <c r="AF45" s="50"/>
      <c r="AG45" s="60">
        <f>T45</f>
        <v>17.5</v>
      </c>
      <c r="AH45" s="54"/>
      <c r="AI45" s="54"/>
      <c r="AJ45" t="s">
        <v>158</v>
      </c>
      <c r="AM45"/>
      <c r="AN45">
        <f t="shared" si="18"/>
      </c>
      <c r="AO45" s="65">
        <f t="shared" si="19"/>
        <v>0</v>
      </c>
      <c r="AQ45">
        <f t="shared" si="13"/>
      </c>
      <c r="AR45">
        <f t="shared" si="2"/>
      </c>
      <c r="AS45" s="5">
        <f>IF(ISBLANK(AQ45),"",VLOOKUP($AQ45,Eclaircissage!$K$4:$L$150,2,0))</f>
      </c>
      <c r="AT45" s="5"/>
      <c r="AU45">
        <f t="shared" si="3"/>
      </c>
      <c r="AV45">
        <f t="shared" si="4"/>
      </c>
      <c r="AW45"/>
      <c r="AX45">
        <f t="shared" si="5"/>
      </c>
      <c r="AY45">
        <f>IF(ISBLANK($AQ45),"",VLOOKUP($AQ45,Eclaircissage!$N$4:$O$150,2,0))</f>
      </c>
      <c r="AZ45"/>
      <c r="BA45">
        <f t="shared" si="6"/>
      </c>
      <c r="BB45">
        <f>IF(ISBLANK($AQ45),"",VLOOKUP($AQ45,Eclaircissage!$Q$4:$R$150,2,0))</f>
      </c>
      <c r="BD45">
        <f t="shared" si="14"/>
      </c>
      <c r="BE45" s="65">
        <f t="shared" si="15"/>
        <v>0</v>
      </c>
      <c r="BF45"/>
      <c r="BG45">
        <f t="shared" si="16"/>
      </c>
      <c r="BH45">
        <f t="shared" si="7"/>
      </c>
      <c r="BJ45">
        <f t="shared" si="8"/>
      </c>
      <c r="BK45" s="48">
        <f t="shared" si="33"/>
        <v>0</v>
      </c>
    </row>
    <row r="46" spans="2:63" ht="13.5">
      <c r="B46" s="50" t="s">
        <v>217</v>
      </c>
      <c r="C46" s="3" t="s">
        <v>218</v>
      </c>
      <c r="D46" t="s">
        <v>219</v>
      </c>
      <c r="J46" s="6">
        <v>10</v>
      </c>
      <c r="K46" s="5">
        <v>2.5</v>
      </c>
      <c r="L46" s="54">
        <f t="shared" si="25"/>
        <v>7</v>
      </c>
      <c r="M46" s="54">
        <f aca="true" t="shared" si="34" ref="M46:M52">J46*L46</f>
        <v>70</v>
      </c>
      <c r="N46" s="5">
        <f aca="true" t="shared" si="35" ref="N46:N52">L46*K46</f>
        <v>17.5</v>
      </c>
      <c r="O46" s="7">
        <v>0.96</v>
      </c>
      <c r="P46" s="54">
        <f t="shared" si="32"/>
        <v>84</v>
      </c>
      <c r="S46" s="57"/>
      <c r="V46" s="9" t="s">
        <v>200</v>
      </c>
      <c r="W46" s="10">
        <v>2.65</v>
      </c>
      <c r="Z46" s="12" t="s">
        <v>209</v>
      </c>
      <c r="AA46" s="109">
        <v>41958</v>
      </c>
      <c r="AF46" t="s">
        <v>220</v>
      </c>
      <c r="AG46"/>
      <c r="AN46" t="str">
        <f t="shared" si="18"/>
        <v>Chou frisé - Westlandse Winter (G)</v>
      </c>
      <c r="AO46" s="65">
        <f t="shared" si="19"/>
        <v>84</v>
      </c>
      <c r="AQ46" t="str">
        <f t="shared" si="13"/>
        <v>Chou frisé - Westlandse Winter (G)</v>
      </c>
      <c r="AR46" t="str">
        <f t="shared" si="2"/>
        <v>35x45</v>
      </c>
      <c r="AS46" s="5" t="e">
        <f>IF(ISBLANK(AQ46),"",VLOOKUP($AQ46,Eclaircissage!$K$4:$L$150,2,0))</f>
        <v>#N/A</v>
      </c>
      <c r="AU46" t="str">
        <f t="shared" si="3"/>
        <v>Chou frisé - Westlandse Winter (G)</v>
      </c>
      <c r="AV46" t="str">
        <f t="shared" si="4"/>
        <v>35x45</v>
      </c>
      <c r="AX46" t="str">
        <f t="shared" si="5"/>
        <v>Chou frisé - Westlandse Winter (G)</v>
      </c>
      <c r="AY46" t="e">
        <f>IF(ISBLANK($AQ46),"",VLOOKUP($AQ46,Eclaircissage!$N$4:$O$150,2,0))</f>
        <v>#N/A</v>
      </c>
      <c r="BA46" t="str">
        <f t="shared" si="6"/>
        <v>Chou frisé - Westlandse Winter (G)</v>
      </c>
      <c r="BB46" t="e">
        <f>IF(ISBLANK($AQ46),"",VLOOKUP($AQ46,Eclaircissage!$Q$4:$R$150,2,0))</f>
        <v>#N/A</v>
      </c>
      <c r="BD46" t="str">
        <f t="shared" si="14"/>
        <v>Chou frisé</v>
      </c>
      <c r="BE46" t="str">
        <f t="shared" si="15"/>
        <v>Westlandse Winter (G)</v>
      </c>
      <c r="BG46" t="str">
        <f t="shared" si="16"/>
        <v>Chou frisé - Westlandse Winter (G)</v>
      </c>
      <c r="BH46" s="65">
        <f t="shared" si="7"/>
        <v>0</v>
      </c>
      <c r="BJ46" t="str">
        <f t="shared" si="8"/>
        <v>Chou frisé - Westlandse Winter (G)</v>
      </c>
      <c r="BK46" s="48" t="e">
        <f>NA()</f>
        <v>#N/A</v>
      </c>
    </row>
    <row r="47" spans="2:63" ht="13.5">
      <c r="B47" s="50"/>
      <c r="L47" s="66">
        <f t="shared" si="25"/>
        <v>7</v>
      </c>
      <c r="M47" s="66">
        <f t="shared" si="34"/>
        <v>0</v>
      </c>
      <c r="N47" s="5">
        <f t="shared" si="35"/>
        <v>0</v>
      </c>
      <c r="P47" s="54">
        <f t="shared" si="32"/>
        <v>0</v>
      </c>
      <c r="S47" s="57"/>
      <c r="AG47" s="39" t="s">
        <v>221</v>
      </c>
      <c r="AN47">
        <f t="shared" si="18"/>
      </c>
      <c r="AO47" s="65">
        <f t="shared" si="19"/>
        <v>0</v>
      </c>
      <c r="AQ47">
        <f t="shared" si="13"/>
      </c>
      <c r="AR47">
        <f t="shared" si="2"/>
      </c>
      <c r="AS47" s="5">
        <f>IF(ISBLANK(AQ47),"",VLOOKUP($AQ47,Eclaircissage!$K$4:$L$150,2,0))</f>
      </c>
      <c r="AU47">
        <f t="shared" si="3"/>
      </c>
      <c r="AV47">
        <f t="shared" si="4"/>
      </c>
      <c r="AX47">
        <f t="shared" si="5"/>
      </c>
      <c r="AY47">
        <f>IF(ISBLANK($AQ47),"",VLOOKUP($AQ47,Eclaircissage!$N$4:$O$150,2,0))</f>
      </c>
      <c r="BA47">
        <f t="shared" si="6"/>
      </c>
      <c r="BB47">
        <f>IF(ISBLANK($AQ47),"",VLOOKUP($AQ47,Eclaircissage!$Q$4:$R$150,2,0))</f>
      </c>
      <c r="BD47">
        <f t="shared" si="14"/>
      </c>
      <c r="BE47" s="65">
        <f t="shared" si="15"/>
        <v>0</v>
      </c>
      <c r="BG47">
        <f t="shared" si="16"/>
      </c>
      <c r="BH47">
        <f t="shared" si="7"/>
      </c>
      <c r="BJ47">
        <f t="shared" si="8"/>
      </c>
      <c r="BK47" s="48">
        <f>IF(ISBLANK(B47),"",IF(ISBLANK(AG47),IF(ISBLANK(A46),BK46,AG47),AG47))</f>
        <v>0</v>
      </c>
    </row>
    <row r="48" spans="1:63" s="94" customFormat="1" ht="13.5">
      <c r="A48" s="92" t="s">
        <v>222</v>
      </c>
      <c r="B48" s="88"/>
      <c r="C48" s="93"/>
      <c r="D48" s="94" t="s">
        <v>92</v>
      </c>
      <c r="E48" s="94" t="s">
        <v>223</v>
      </c>
      <c r="F48" s="94" t="s">
        <v>224</v>
      </c>
      <c r="G48" s="95">
        <v>45</v>
      </c>
      <c r="H48" s="96">
        <v>10</v>
      </c>
      <c r="I48" s="96">
        <v>6</v>
      </c>
      <c r="J48" s="97">
        <v>6</v>
      </c>
      <c r="K48" s="96">
        <v>3</v>
      </c>
      <c r="L48" s="54">
        <f t="shared" si="25"/>
        <v>7</v>
      </c>
      <c r="M48" s="54">
        <f t="shared" si="34"/>
        <v>42</v>
      </c>
      <c r="N48" s="96">
        <f t="shared" si="35"/>
        <v>21</v>
      </c>
      <c r="O48" s="98"/>
      <c r="P48" s="54">
        <v>50</v>
      </c>
      <c r="Q48" s="96">
        <v>3</v>
      </c>
      <c r="R48" s="99">
        <f>PRODUCT(M48,1/Q48)</f>
        <v>14</v>
      </c>
      <c r="S48" s="57">
        <v>17</v>
      </c>
      <c r="T48" s="99">
        <f>N48/Q48</f>
        <v>7</v>
      </c>
      <c r="U48" s="95">
        <v>45</v>
      </c>
      <c r="V48" s="96"/>
      <c r="W48" s="101"/>
      <c r="X48" s="96" t="s">
        <v>96</v>
      </c>
      <c r="Y48" s="102">
        <v>3</v>
      </c>
      <c r="Z48" s="106"/>
      <c r="AA48" s="107"/>
      <c r="AB48" s="108">
        <f>R48</f>
        <v>14</v>
      </c>
      <c r="AC48" s="108"/>
      <c r="AD48" s="88"/>
      <c r="AE48" s="108" t="s">
        <v>225</v>
      </c>
      <c r="AF48" s="88"/>
      <c r="AG48" s="108">
        <f>T48</f>
        <v>7</v>
      </c>
      <c r="AH48" s="96">
        <v>50</v>
      </c>
      <c r="AI48" s="96" t="s">
        <v>226</v>
      </c>
      <c r="AJ48" t="s">
        <v>227</v>
      </c>
      <c r="AM48"/>
      <c r="AN48">
        <f t="shared" si="18"/>
      </c>
      <c r="AO48" s="65">
        <f t="shared" si="19"/>
        <v>0</v>
      </c>
      <c r="AQ48">
        <f t="shared" si="13"/>
      </c>
      <c r="AR48">
        <f t="shared" si="2"/>
      </c>
      <c r="AS48" s="5">
        <f>IF(ISBLANK(AQ48),"",VLOOKUP($AQ48,Eclaircissage!$K$4:$L$150,2,0))</f>
      </c>
      <c r="AT48" s="5"/>
      <c r="AU48">
        <f t="shared" si="3"/>
      </c>
      <c r="AV48">
        <f t="shared" si="4"/>
      </c>
      <c r="AW48"/>
      <c r="AX48">
        <f t="shared" si="5"/>
      </c>
      <c r="AY48">
        <f>IF(ISBLANK($AQ48),"",VLOOKUP($AQ48,Eclaircissage!$N$4:$O$150,2,0))</f>
      </c>
      <c r="AZ48"/>
      <c r="BA48">
        <f t="shared" si="6"/>
      </c>
      <c r="BB48">
        <f>IF(ISBLANK($AQ48),"",VLOOKUP($AQ48,Eclaircissage!$Q$4:$R$150,2,0))</f>
      </c>
      <c r="BD48">
        <f t="shared" si="14"/>
      </c>
      <c r="BE48" s="65">
        <f t="shared" si="15"/>
        <v>0</v>
      </c>
      <c r="BF48"/>
      <c r="BG48">
        <f t="shared" si="16"/>
      </c>
      <c r="BH48">
        <f t="shared" si="7"/>
      </c>
      <c r="BJ48">
        <f t="shared" si="8"/>
      </c>
      <c r="BK48" s="48">
        <f aca="true" t="shared" si="36" ref="BK48:BK201">IF(ISBLANK(B48),"",IF(ISBLANK(AG48),IF(ISBLANK(A47),BK47,AG47),AG48))</f>
        <v>0</v>
      </c>
    </row>
    <row r="49" spans="2:63" ht="13.5">
      <c r="B49" s="88" t="s">
        <v>228</v>
      </c>
      <c r="F49" t="s">
        <v>229</v>
      </c>
      <c r="J49" s="6">
        <v>2</v>
      </c>
      <c r="K49" s="5">
        <v>1</v>
      </c>
      <c r="L49" s="54">
        <f t="shared" si="25"/>
        <v>7</v>
      </c>
      <c r="M49" s="54">
        <f t="shared" si="34"/>
        <v>14</v>
      </c>
      <c r="N49" s="5">
        <f t="shared" si="35"/>
        <v>7</v>
      </c>
      <c r="P49" s="54">
        <v>17</v>
      </c>
      <c r="Q49" s="5">
        <v>1</v>
      </c>
      <c r="S49" s="57"/>
      <c r="V49" s="9" t="s">
        <v>230</v>
      </c>
      <c r="Z49" s="12" t="s">
        <v>231</v>
      </c>
      <c r="AA49" s="13">
        <v>41805</v>
      </c>
      <c r="AF49" s="110">
        <v>41760</v>
      </c>
      <c r="AN49" t="str">
        <f t="shared" si="18"/>
        <v>Concombre - Empereur Alexandre (K)</v>
      </c>
      <c r="AO49" s="65">
        <f t="shared" si="19"/>
        <v>17</v>
      </c>
      <c r="AQ49" t="str">
        <f t="shared" si="13"/>
        <v>Concombre - Empereur Alexandre (K)</v>
      </c>
      <c r="AR49" s="65">
        <f t="shared" si="2"/>
        <v>45</v>
      </c>
      <c r="AS49" s="5" t="e">
        <f>IF(ISBLANK(AQ49),"",VLOOKUP($AQ49,Eclaircissage!$K$4:$L$150,2,0))</f>
        <v>#N/A</v>
      </c>
      <c r="AU49" t="str">
        <f t="shared" si="3"/>
        <v>Concombre - Empereur Alexandre (K)</v>
      </c>
      <c r="AV49">
        <f t="shared" si="4"/>
        <v>45</v>
      </c>
      <c r="AX49" t="str">
        <f t="shared" si="5"/>
        <v>Concombre - Empereur Alexandre (K)</v>
      </c>
      <c r="AY49" t="e">
        <f>IF(ISBLANK($AQ49),"",VLOOKUP($AQ49,Eclaircissage!$N$4:$O$150,2,0))</f>
        <v>#N/A</v>
      </c>
      <c r="BA49" t="str">
        <f t="shared" si="6"/>
        <v>Concombre - Empereur Alexandre (K)</v>
      </c>
      <c r="BB49" t="e">
        <f>IF(ISBLANK($AQ49),"",VLOOKUP($AQ49,Eclaircissage!$Q$4:$R$150,2,0))</f>
        <v>#N/A</v>
      </c>
      <c r="BD49" t="str">
        <f t="shared" si="14"/>
        <v>Concombre</v>
      </c>
      <c r="BE49" t="str">
        <f t="shared" si="15"/>
        <v>Empereur Alexandre (K)</v>
      </c>
      <c r="BG49" t="str">
        <f t="shared" si="16"/>
        <v>Concombre - Empereur Alexandre (K)</v>
      </c>
      <c r="BH49" s="65">
        <f t="shared" si="7"/>
        <v>0</v>
      </c>
      <c r="BJ49" t="str">
        <f t="shared" si="8"/>
        <v>Concombre - Empereur Alexandre (K)</v>
      </c>
      <c r="BK49" s="48">
        <f t="shared" si="36"/>
        <v>7</v>
      </c>
    </row>
    <row r="50" spans="2:63" ht="13.5">
      <c r="B50" s="88" t="s">
        <v>232</v>
      </c>
      <c r="J50" s="6">
        <v>2</v>
      </c>
      <c r="K50" s="5">
        <v>1</v>
      </c>
      <c r="L50" s="54">
        <f t="shared" si="25"/>
        <v>7</v>
      </c>
      <c r="M50" s="54">
        <f t="shared" si="34"/>
        <v>14</v>
      </c>
      <c r="N50" s="5">
        <f t="shared" si="35"/>
        <v>7</v>
      </c>
      <c r="P50" s="54">
        <v>17</v>
      </c>
      <c r="Q50" s="5">
        <v>1</v>
      </c>
      <c r="S50" s="57"/>
      <c r="V50" s="9" t="s">
        <v>233</v>
      </c>
      <c r="W50" s="10">
        <v>2.65</v>
      </c>
      <c r="Z50" s="83" t="s">
        <v>234</v>
      </c>
      <c r="AA50" s="84">
        <v>41821</v>
      </c>
      <c r="AF50" s="110">
        <v>41774</v>
      </c>
      <c r="AN50" t="str">
        <f t="shared" si="18"/>
        <v>Concombre - Lemon (G)</v>
      </c>
      <c r="AO50" s="65">
        <f t="shared" si="19"/>
        <v>17</v>
      </c>
      <c r="AQ50" t="str">
        <f t="shared" si="13"/>
        <v>Concombre - Lemon (G)</v>
      </c>
      <c r="AR50" s="65">
        <f t="shared" si="2"/>
        <v>45</v>
      </c>
      <c r="AS50" s="5" t="e">
        <f>IF(ISBLANK(AQ50),"",VLOOKUP($AQ50,Eclaircissage!$K$4:$L$150,2,0))</f>
        <v>#N/A</v>
      </c>
      <c r="AU50" t="str">
        <f t="shared" si="3"/>
        <v>Concombre - Lemon (G)</v>
      </c>
      <c r="AV50">
        <f t="shared" si="4"/>
        <v>45</v>
      </c>
      <c r="AX50" t="str">
        <f t="shared" si="5"/>
        <v>Concombre - Lemon (G)</v>
      </c>
      <c r="AY50" t="e">
        <f>IF(ISBLANK($AQ50),"",VLOOKUP($AQ50,Eclaircissage!$N$4:$O$150,2,0))</f>
        <v>#N/A</v>
      </c>
      <c r="BA50" t="str">
        <f t="shared" si="6"/>
        <v>Concombre - Lemon (G)</v>
      </c>
      <c r="BB50" t="e">
        <f>IF(ISBLANK($AQ50),"",VLOOKUP($AQ50,Eclaircissage!$Q$4:$R$150,2,0))</f>
        <v>#N/A</v>
      </c>
      <c r="BD50" t="str">
        <f t="shared" si="14"/>
        <v>Concombre</v>
      </c>
      <c r="BE50" t="str">
        <f t="shared" si="15"/>
        <v>Lemon (G)</v>
      </c>
      <c r="BG50" t="str">
        <f t="shared" si="16"/>
        <v>Concombre - Lemon (G)</v>
      </c>
      <c r="BH50" s="65">
        <f t="shared" si="7"/>
        <v>0</v>
      </c>
      <c r="BJ50" t="str">
        <f t="shared" si="8"/>
        <v>Concombre - Lemon (G)</v>
      </c>
      <c r="BK50" s="48">
        <f t="shared" si="36"/>
        <v>7</v>
      </c>
    </row>
    <row r="51" spans="2:63" ht="13.5">
      <c r="B51" s="88" t="s">
        <v>235</v>
      </c>
      <c r="C51" s="3" t="s">
        <v>236</v>
      </c>
      <c r="J51" s="6">
        <v>2</v>
      </c>
      <c r="K51" s="5">
        <v>1</v>
      </c>
      <c r="L51" s="54">
        <f t="shared" si="25"/>
        <v>7</v>
      </c>
      <c r="M51" s="54">
        <f t="shared" si="34"/>
        <v>14</v>
      </c>
      <c r="N51" s="5">
        <f t="shared" si="35"/>
        <v>7</v>
      </c>
      <c r="O51" s="7">
        <v>1</v>
      </c>
      <c r="P51" s="54">
        <v>17</v>
      </c>
      <c r="Q51" s="5">
        <v>1</v>
      </c>
      <c r="S51" s="57"/>
      <c r="V51" s="9" t="s">
        <v>237</v>
      </c>
      <c r="W51" s="10">
        <v>2.65</v>
      </c>
      <c r="Z51" s="12" t="s">
        <v>238</v>
      </c>
      <c r="AA51" s="13">
        <v>41852</v>
      </c>
      <c r="AF51" s="110">
        <v>41791</v>
      </c>
      <c r="AN51" t="str">
        <f t="shared" si="18"/>
        <v>Concombre - Le Généreux (G)</v>
      </c>
      <c r="AO51" s="65">
        <f t="shared" si="19"/>
        <v>17</v>
      </c>
      <c r="AQ51" t="str">
        <f t="shared" si="13"/>
        <v>Concombre - Le Généreux (G)</v>
      </c>
      <c r="AR51" s="65">
        <f t="shared" si="2"/>
        <v>45</v>
      </c>
      <c r="AS51" s="5" t="e">
        <f>IF(ISBLANK(AQ51),"",VLOOKUP($AQ51,Eclaircissage!$K$4:$L$150,2,0))</f>
        <v>#N/A</v>
      </c>
      <c r="AU51" t="str">
        <f t="shared" si="3"/>
        <v>Concombre - Le Généreux (G)</v>
      </c>
      <c r="AV51">
        <f t="shared" si="4"/>
        <v>45</v>
      </c>
      <c r="AX51" t="str">
        <f t="shared" si="5"/>
        <v>Concombre - Le Généreux (G)</v>
      </c>
      <c r="AY51" t="e">
        <f>IF(ISBLANK($AQ51),"",VLOOKUP($AQ51,Eclaircissage!$N$4:$O$150,2,0))</f>
        <v>#N/A</v>
      </c>
      <c r="BA51" t="str">
        <f t="shared" si="6"/>
        <v>Concombre - Le Généreux (G)</v>
      </c>
      <c r="BB51" t="e">
        <f>IF(ISBLANK($AQ51),"",VLOOKUP($AQ51,Eclaircissage!$Q$4:$R$150,2,0))</f>
        <v>#N/A</v>
      </c>
      <c r="BD51" t="str">
        <f t="shared" si="14"/>
        <v>Concombre</v>
      </c>
      <c r="BE51" t="str">
        <f t="shared" si="15"/>
        <v>Le Généreux (G)</v>
      </c>
      <c r="BG51" t="str">
        <f t="shared" si="16"/>
        <v>Concombre - Le Généreux (G)</v>
      </c>
      <c r="BH51" s="65">
        <f t="shared" si="7"/>
        <v>0</v>
      </c>
      <c r="BJ51" t="str">
        <f t="shared" si="8"/>
        <v>Concombre - Le Généreux (G)</v>
      </c>
      <c r="BK51" s="48">
        <f t="shared" si="36"/>
        <v>7</v>
      </c>
    </row>
    <row r="52" spans="2:63" ht="13.5">
      <c r="B52" s="88"/>
      <c r="L52" s="66">
        <f t="shared" si="25"/>
        <v>7</v>
      </c>
      <c r="M52" s="66">
        <f t="shared" si="34"/>
        <v>0</v>
      </c>
      <c r="N52" s="5">
        <f t="shared" si="35"/>
        <v>0</v>
      </c>
      <c r="P52" s="54">
        <f>M52+(M52*20/100)</f>
        <v>0</v>
      </c>
      <c r="S52" s="57"/>
      <c r="AN52">
        <f t="shared" si="18"/>
      </c>
      <c r="AO52" s="65">
        <f t="shared" si="19"/>
        <v>0</v>
      </c>
      <c r="AQ52">
        <f t="shared" si="13"/>
      </c>
      <c r="AR52">
        <f t="shared" si="2"/>
      </c>
      <c r="AS52" s="5">
        <f>IF(ISBLANK(AQ52),"",VLOOKUP($AQ52,Eclaircissage!$K$4:$L$150,2,0))</f>
      </c>
      <c r="AU52">
        <f t="shared" si="3"/>
      </c>
      <c r="AV52">
        <f t="shared" si="4"/>
      </c>
      <c r="AX52">
        <f t="shared" si="5"/>
      </c>
      <c r="AY52">
        <f>IF(ISBLANK($AQ52),"",VLOOKUP($AQ52,Eclaircissage!$N$4:$O$150,2,0))</f>
      </c>
      <c r="BA52">
        <f t="shared" si="6"/>
      </c>
      <c r="BB52">
        <f>IF(ISBLANK($AQ52),"",VLOOKUP($AQ52,Eclaircissage!$Q$4:$R$150,2,0))</f>
      </c>
      <c r="BD52">
        <f t="shared" si="14"/>
      </c>
      <c r="BE52" s="65">
        <f t="shared" si="15"/>
        <v>0</v>
      </c>
      <c r="BG52">
        <f t="shared" si="16"/>
      </c>
      <c r="BH52">
        <f t="shared" si="7"/>
      </c>
      <c r="BJ52">
        <f t="shared" si="8"/>
      </c>
      <c r="BK52" s="48">
        <f t="shared" si="36"/>
        <v>0</v>
      </c>
    </row>
    <row r="53" spans="1:63" s="114" customFormat="1" ht="13.5">
      <c r="A53" s="111" t="s">
        <v>239</v>
      </c>
      <c r="B53" s="112"/>
      <c r="C53" s="113"/>
      <c r="D53" s="114" t="s">
        <v>92</v>
      </c>
      <c r="G53" s="115">
        <v>45</v>
      </c>
      <c r="H53" s="116" t="s">
        <v>240</v>
      </c>
      <c r="I53" s="116">
        <v>4</v>
      </c>
      <c r="J53" s="117"/>
      <c r="K53" s="116"/>
      <c r="L53" s="54">
        <f t="shared" si="25"/>
        <v>7</v>
      </c>
      <c r="M53" s="54">
        <v>28</v>
      </c>
      <c r="N53" s="116">
        <v>14</v>
      </c>
      <c r="O53" s="118"/>
      <c r="P53" s="54">
        <v>34</v>
      </c>
      <c r="Q53" s="116">
        <v>2</v>
      </c>
      <c r="R53" s="119">
        <f>PRODUCT(M53,1/Q53)</f>
        <v>14</v>
      </c>
      <c r="S53" s="57">
        <f>PRODUCT(P53,1/Q53)</f>
        <v>17</v>
      </c>
      <c r="T53" s="119">
        <f>N53/Q53</f>
        <v>7</v>
      </c>
      <c r="U53" s="115">
        <v>45</v>
      </c>
      <c r="V53" s="116"/>
      <c r="W53" s="120"/>
      <c r="X53" s="121" t="s">
        <v>96</v>
      </c>
      <c r="Y53" s="121">
        <v>2</v>
      </c>
      <c r="Z53" s="122"/>
      <c r="AA53" s="123"/>
      <c r="AB53" s="121">
        <f>R53</f>
        <v>14</v>
      </c>
      <c r="AC53" s="121"/>
      <c r="AD53" s="112"/>
      <c r="AE53" s="121" t="s">
        <v>225</v>
      </c>
      <c r="AF53" s="112"/>
      <c r="AG53" s="121">
        <f>T53</f>
        <v>7</v>
      </c>
      <c r="AH53" s="116"/>
      <c r="AI53" s="116"/>
      <c r="AJ53" t="s">
        <v>241</v>
      </c>
      <c r="AM53"/>
      <c r="AN53">
        <f t="shared" si="18"/>
      </c>
      <c r="AO53" s="65">
        <f t="shared" si="19"/>
        <v>0</v>
      </c>
      <c r="AQ53">
        <f t="shared" si="13"/>
      </c>
      <c r="AR53">
        <f t="shared" si="2"/>
      </c>
      <c r="AS53" s="5">
        <f>IF(ISBLANK(AQ53),"",VLOOKUP($AQ53,Eclaircissage!$K$4:$L$150,2,0))</f>
      </c>
      <c r="AT53" s="5"/>
      <c r="AU53">
        <f t="shared" si="3"/>
      </c>
      <c r="AV53">
        <f t="shared" si="4"/>
      </c>
      <c r="AW53"/>
      <c r="AX53">
        <f t="shared" si="5"/>
      </c>
      <c r="AY53">
        <f>IF(ISBLANK($AQ53),"",VLOOKUP($AQ53,Eclaircissage!$N$4:$O$150,2,0))</f>
      </c>
      <c r="AZ53"/>
      <c r="BA53">
        <f t="shared" si="6"/>
      </c>
      <c r="BB53">
        <f>IF(ISBLANK($AQ53),"",VLOOKUP($AQ53,Eclaircissage!$Q$4:$R$150,2,0))</f>
      </c>
      <c r="BD53">
        <f t="shared" si="14"/>
      </c>
      <c r="BE53" s="65">
        <f t="shared" si="15"/>
        <v>0</v>
      </c>
      <c r="BF53"/>
      <c r="BG53">
        <f t="shared" si="16"/>
      </c>
      <c r="BH53">
        <f t="shared" si="7"/>
      </c>
      <c r="BJ53">
        <f t="shared" si="8"/>
      </c>
      <c r="BK53" s="48">
        <f t="shared" si="36"/>
        <v>0</v>
      </c>
    </row>
    <row r="54" spans="1:63" s="126" customFormat="1" ht="13.5">
      <c r="A54" s="124"/>
      <c r="B54" s="112" t="s">
        <v>242</v>
      </c>
      <c r="C54" s="125"/>
      <c r="G54" s="127"/>
      <c r="H54" s="18"/>
      <c r="I54" s="18"/>
      <c r="J54" s="128">
        <v>4</v>
      </c>
      <c r="K54" s="18">
        <v>2</v>
      </c>
      <c r="L54" s="54">
        <f t="shared" si="25"/>
        <v>7</v>
      </c>
      <c r="M54" s="54">
        <f aca="true" t="shared" si="37" ref="M54:M63">J54*L54</f>
        <v>28</v>
      </c>
      <c r="N54" s="5">
        <f aca="true" t="shared" si="38" ref="N54:N63">L54*K54</f>
        <v>14</v>
      </c>
      <c r="O54" s="7"/>
      <c r="P54" s="54">
        <v>34</v>
      </c>
      <c r="Q54" s="18"/>
      <c r="R54" s="129"/>
      <c r="S54" s="57"/>
      <c r="T54" s="129"/>
      <c r="U54" s="127"/>
      <c r="V54" s="9" t="s">
        <v>243</v>
      </c>
      <c r="W54" s="10">
        <v>2.65</v>
      </c>
      <c r="X54" s="18"/>
      <c r="Y54" s="19"/>
      <c r="Z54" s="12" t="s">
        <v>244</v>
      </c>
      <c r="AA54" s="13" t="s">
        <v>245</v>
      </c>
      <c r="AB54" s="11"/>
      <c r="AC54" s="5"/>
      <c r="AD54"/>
      <c r="AE54" s="11"/>
      <c r="AF54" t="s">
        <v>246</v>
      </c>
      <c r="AG54" s="11"/>
      <c r="AH54" s="18"/>
      <c r="AI54" s="18"/>
      <c r="AM54"/>
      <c r="AN54" t="str">
        <f t="shared" si="18"/>
        <v>Cornichon - De Bourbonne (G)</v>
      </c>
      <c r="AO54" s="65">
        <f t="shared" si="19"/>
        <v>17</v>
      </c>
      <c r="AQ54" t="str">
        <f t="shared" si="13"/>
        <v>Cornichon - De Bourbonne (G)</v>
      </c>
      <c r="AR54" s="65">
        <f t="shared" si="2"/>
        <v>45</v>
      </c>
      <c r="AS54" s="5" t="e">
        <f>IF(ISBLANK(AQ54),"",VLOOKUP($AQ54,Eclaircissage!$K$4:$L$150,2,0))</f>
        <v>#N/A</v>
      </c>
      <c r="AT54" s="5"/>
      <c r="AU54" t="str">
        <f t="shared" si="3"/>
        <v>Cornichon - De Bourbonne (G)</v>
      </c>
      <c r="AV54">
        <f t="shared" si="4"/>
        <v>45</v>
      </c>
      <c r="AW54"/>
      <c r="AX54" t="str">
        <f t="shared" si="5"/>
        <v>Cornichon - De Bourbonne (G)</v>
      </c>
      <c r="AY54" t="e">
        <f>IF(ISBLANK($AQ54),"",VLOOKUP($AQ54,Eclaircissage!$N$4:$O$150,2,0))</f>
        <v>#N/A</v>
      </c>
      <c r="AZ54"/>
      <c r="BA54" t="str">
        <f t="shared" si="6"/>
        <v>Cornichon - De Bourbonne (G)</v>
      </c>
      <c r="BB54" t="e">
        <f>IF(ISBLANK($AQ54),"",VLOOKUP($AQ54,Eclaircissage!$Q$4:$R$150,2,0))</f>
        <v>#N/A</v>
      </c>
      <c r="BD54" t="str">
        <f t="shared" si="14"/>
        <v>Cornichon</v>
      </c>
      <c r="BE54" t="str">
        <f t="shared" si="15"/>
        <v>De Bourbonne (G)</v>
      </c>
      <c r="BF54"/>
      <c r="BG54" t="str">
        <f t="shared" si="16"/>
        <v>Cornichon - De Bourbonne (G)</v>
      </c>
      <c r="BH54" s="65">
        <f t="shared" si="7"/>
        <v>0</v>
      </c>
      <c r="BJ54" t="str">
        <f t="shared" si="8"/>
        <v>Cornichon - De Bourbonne (G)</v>
      </c>
      <c r="BK54" s="48">
        <f t="shared" si="36"/>
        <v>7</v>
      </c>
    </row>
    <row r="55" spans="1:63" s="126" customFormat="1" ht="13.5">
      <c r="A55" s="124"/>
      <c r="B55" s="112"/>
      <c r="C55" s="125"/>
      <c r="G55" s="127"/>
      <c r="H55" s="18"/>
      <c r="I55" s="18"/>
      <c r="J55" s="128"/>
      <c r="K55" s="18"/>
      <c r="L55" s="66">
        <f t="shared" si="25"/>
        <v>7</v>
      </c>
      <c r="M55" s="66">
        <f t="shared" si="37"/>
        <v>0</v>
      </c>
      <c r="N55" s="5">
        <f t="shared" si="38"/>
        <v>0</v>
      </c>
      <c r="O55" s="7"/>
      <c r="P55" s="54">
        <f>M55+(M55*20/100)</f>
        <v>0</v>
      </c>
      <c r="Q55" s="18"/>
      <c r="R55" s="129"/>
      <c r="S55" s="57"/>
      <c r="T55" s="129"/>
      <c r="U55" s="127"/>
      <c r="V55" s="130"/>
      <c r="W55" s="131"/>
      <c r="X55" s="18"/>
      <c r="Y55" s="19"/>
      <c r="Z55" s="12"/>
      <c r="AA55" s="13"/>
      <c r="AB55" s="11"/>
      <c r="AC55" s="5"/>
      <c r="AD55"/>
      <c r="AE55" s="11"/>
      <c r="AF55"/>
      <c r="AG55" s="11"/>
      <c r="AH55" s="18"/>
      <c r="AI55" s="18"/>
      <c r="AM55"/>
      <c r="AN55">
        <f t="shared" si="18"/>
      </c>
      <c r="AO55" s="65">
        <f t="shared" si="19"/>
        <v>0</v>
      </c>
      <c r="AQ55">
        <f t="shared" si="13"/>
      </c>
      <c r="AR55">
        <f t="shared" si="2"/>
      </c>
      <c r="AS55" s="5">
        <f>IF(ISBLANK(AQ55),"",VLOOKUP($AQ55,Eclaircissage!$K$4:$L$150,2,0))</f>
      </c>
      <c r="AT55" s="5"/>
      <c r="AU55">
        <f t="shared" si="3"/>
      </c>
      <c r="AV55">
        <f t="shared" si="4"/>
      </c>
      <c r="AW55"/>
      <c r="AX55">
        <f t="shared" si="5"/>
      </c>
      <c r="AY55">
        <f>IF(ISBLANK($AQ55),"",VLOOKUP($AQ55,Eclaircissage!$N$4:$O$150,2,0))</f>
      </c>
      <c r="AZ55"/>
      <c r="BA55">
        <f t="shared" si="6"/>
      </c>
      <c r="BB55">
        <f>IF(ISBLANK($AQ55),"",VLOOKUP($AQ55,Eclaircissage!$Q$4:$R$150,2,0))</f>
      </c>
      <c r="BD55">
        <f t="shared" si="14"/>
      </c>
      <c r="BE55" s="65">
        <f t="shared" si="15"/>
        <v>0</v>
      </c>
      <c r="BF55"/>
      <c r="BG55">
        <f t="shared" si="16"/>
      </c>
      <c r="BH55">
        <f t="shared" si="7"/>
      </c>
      <c r="BJ55">
        <f t="shared" si="8"/>
      </c>
      <c r="BK55" s="48">
        <f t="shared" si="36"/>
        <v>0</v>
      </c>
    </row>
    <row r="56" spans="1:63" s="52" customFormat="1" ht="13.5">
      <c r="A56" s="49" t="s">
        <v>247</v>
      </c>
      <c r="B56" s="50"/>
      <c r="C56" s="51"/>
      <c r="D56" s="52" t="s">
        <v>92</v>
      </c>
      <c r="E56" s="52" t="s">
        <v>248</v>
      </c>
      <c r="F56" s="52" t="s">
        <v>101</v>
      </c>
      <c r="G56" s="53">
        <v>60</v>
      </c>
      <c r="H56" s="54">
        <v>20</v>
      </c>
      <c r="I56" s="54" t="s">
        <v>249</v>
      </c>
      <c r="J56" s="55">
        <v>8</v>
      </c>
      <c r="K56" s="54">
        <v>5</v>
      </c>
      <c r="L56" s="54">
        <f t="shared" si="25"/>
        <v>7</v>
      </c>
      <c r="M56" s="54">
        <f t="shared" si="37"/>
        <v>56</v>
      </c>
      <c r="N56" s="54">
        <f t="shared" si="38"/>
        <v>35</v>
      </c>
      <c r="O56" s="56"/>
      <c r="P56" s="54">
        <v>67</v>
      </c>
      <c r="Q56" s="54">
        <v>4</v>
      </c>
      <c r="R56" s="57">
        <f>PRODUCT(M56,1/Q56)</f>
        <v>14</v>
      </c>
      <c r="S56" s="57">
        <v>17</v>
      </c>
      <c r="T56" s="58">
        <f>N56/Q56</f>
        <v>8.75</v>
      </c>
      <c r="U56" s="53">
        <v>60</v>
      </c>
      <c r="V56" s="54"/>
      <c r="W56" s="59"/>
      <c r="X56" s="60" t="s">
        <v>96</v>
      </c>
      <c r="Y56" s="60">
        <v>4</v>
      </c>
      <c r="Z56" s="90"/>
      <c r="AA56" s="91"/>
      <c r="AB56" s="60">
        <f>R56</f>
        <v>14</v>
      </c>
      <c r="AC56" s="60"/>
      <c r="AD56" s="50"/>
      <c r="AE56" s="60" t="s">
        <v>250</v>
      </c>
      <c r="AF56" s="50"/>
      <c r="AG56" s="60">
        <f>T56</f>
        <v>8.75</v>
      </c>
      <c r="AH56" s="54">
        <v>70</v>
      </c>
      <c r="AI56" s="54"/>
      <c r="AJ56" t="s">
        <v>145</v>
      </c>
      <c r="AM56"/>
      <c r="AN56">
        <f t="shared" si="18"/>
      </c>
      <c r="AO56" s="65">
        <f t="shared" si="19"/>
        <v>0</v>
      </c>
      <c r="AQ56">
        <f t="shared" si="13"/>
      </c>
      <c r="AR56">
        <f t="shared" si="2"/>
      </c>
      <c r="AS56" s="5">
        <f>IF(ISBLANK(AQ56),"",VLOOKUP($AQ56,Eclaircissage!$K$4:$L$150,2,0))</f>
      </c>
      <c r="AT56" s="5"/>
      <c r="AU56">
        <f t="shared" si="3"/>
      </c>
      <c r="AV56">
        <f t="shared" si="4"/>
      </c>
      <c r="AW56"/>
      <c r="AX56">
        <f t="shared" si="5"/>
      </c>
      <c r="AY56">
        <f>IF(ISBLANK($AQ56),"",VLOOKUP($AQ56,Eclaircissage!$N$4:$O$150,2,0))</f>
      </c>
      <c r="AZ56"/>
      <c r="BA56">
        <f t="shared" si="6"/>
      </c>
      <c r="BB56">
        <f>IF(ISBLANK($AQ56),"",VLOOKUP($AQ56,Eclaircissage!$Q$4:$R$150,2,0))</f>
      </c>
      <c r="BD56">
        <f t="shared" si="14"/>
      </c>
      <c r="BE56" s="65">
        <f t="shared" si="15"/>
        <v>0</v>
      </c>
      <c r="BF56"/>
      <c r="BG56">
        <f t="shared" si="16"/>
      </c>
      <c r="BH56">
        <f t="shared" si="7"/>
      </c>
      <c r="BJ56">
        <f t="shared" si="8"/>
      </c>
      <c r="BK56" s="48">
        <f t="shared" si="36"/>
        <v>0</v>
      </c>
    </row>
    <row r="57" spans="2:63" ht="13.5">
      <c r="B57" s="50" t="s">
        <v>251</v>
      </c>
      <c r="J57" s="6">
        <v>4</v>
      </c>
      <c r="K57" s="5">
        <v>2.5</v>
      </c>
      <c r="L57" s="54">
        <f t="shared" si="25"/>
        <v>7</v>
      </c>
      <c r="M57" s="54">
        <f t="shared" si="37"/>
        <v>28</v>
      </c>
      <c r="N57" s="5">
        <f t="shared" si="38"/>
        <v>17.5</v>
      </c>
      <c r="P57" s="54">
        <v>34</v>
      </c>
      <c r="Q57" s="5">
        <v>2</v>
      </c>
      <c r="S57" s="57"/>
      <c r="V57" s="9" t="s">
        <v>252</v>
      </c>
      <c r="Z57" s="83" t="s">
        <v>253</v>
      </c>
      <c r="AA57" s="84" t="s">
        <v>245</v>
      </c>
      <c r="AF57" t="s">
        <v>254</v>
      </c>
      <c r="AN57" t="str">
        <f t="shared" si="18"/>
        <v>Courgette - Genovese (K)</v>
      </c>
      <c r="AO57" s="65">
        <f t="shared" si="19"/>
        <v>17</v>
      </c>
      <c r="AQ57" t="str">
        <f t="shared" si="13"/>
        <v>Courgette - Genovese (K)</v>
      </c>
      <c r="AR57" s="65">
        <f t="shared" si="2"/>
        <v>60</v>
      </c>
      <c r="AS57" s="5" t="e">
        <f>IF(ISBLANK(AQ57),"",VLOOKUP($AQ57,Eclaircissage!$K$4:$L$150,2,0))</f>
        <v>#N/A</v>
      </c>
      <c r="AU57" t="str">
        <f t="shared" si="3"/>
        <v>Courgette - Genovese (K)</v>
      </c>
      <c r="AV57">
        <f t="shared" si="4"/>
        <v>60</v>
      </c>
      <c r="AX57" t="str">
        <f t="shared" si="5"/>
        <v>Courgette - Genovese (K)</v>
      </c>
      <c r="AY57" t="e">
        <f>IF(ISBLANK($AQ57),"",VLOOKUP($AQ57,Eclaircissage!$N$4:$O$150,2,0))</f>
        <v>#N/A</v>
      </c>
      <c r="BA57" t="str">
        <f t="shared" si="6"/>
        <v>Courgette - Genovese (K)</v>
      </c>
      <c r="BB57" t="e">
        <f>IF(ISBLANK($AQ57),"",VLOOKUP($AQ57,Eclaircissage!$Q$4:$R$150,2,0))</f>
        <v>#N/A</v>
      </c>
      <c r="BD57" t="str">
        <f t="shared" si="14"/>
        <v>Courgette</v>
      </c>
      <c r="BE57" t="str">
        <f t="shared" si="15"/>
        <v>Genovese (K)</v>
      </c>
      <c r="BG57" t="str">
        <f t="shared" si="16"/>
        <v>Courgette - Genovese (K)</v>
      </c>
      <c r="BH57" s="65">
        <f t="shared" si="7"/>
        <v>0</v>
      </c>
      <c r="BJ57" t="str">
        <f t="shared" si="8"/>
        <v>Courgette - Genovese (K)</v>
      </c>
      <c r="BK57" s="48">
        <f t="shared" si="36"/>
        <v>8.75</v>
      </c>
    </row>
    <row r="58" spans="2:63" ht="13.5">
      <c r="B58" s="50" t="s">
        <v>255</v>
      </c>
      <c r="H58" s="5" t="s">
        <v>256</v>
      </c>
      <c r="J58" s="6">
        <v>4</v>
      </c>
      <c r="K58" s="5">
        <v>2.5</v>
      </c>
      <c r="L58" s="54">
        <f t="shared" si="25"/>
        <v>7</v>
      </c>
      <c r="M58" s="54">
        <f t="shared" si="37"/>
        <v>28</v>
      </c>
      <c r="N58" s="5">
        <f t="shared" si="38"/>
        <v>17.5</v>
      </c>
      <c r="P58" s="54">
        <v>34</v>
      </c>
      <c r="Q58" s="5">
        <v>2</v>
      </c>
      <c r="S58" s="57"/>
      <c r="V58" s="9" t="s">
        <v>252</v>
      </c>
      <c r="Z58" s="12" t="s">
        <v>119</v>
      </c>
      <c r="AA58" s="13" t="s">
        <v>120</v>
      </c>
      <c r="AF58" t="s">
        <v>121</v>
      </c>
      <c r="AN58" t="str">
        <f t="shared" si="18"/>
        <v>Courgette - Blanche d'Egypte (K)</v>
      </c>
      <c r="AO58" s="65">
        <f t="shared" si="19"/>
        <v>17</v>
      </c>
      <c r="AQ58" t="str">
        <f t="shared" si="13"/>
        <v>Courgette - Blanche d'Egypte (K)</v>
      </c>
      <c r="AR58" s="65">
        <f t="shared" si="2"/>
        <v>60</v>
      </c>
      <c r="AS58" s="5" t="e">
        <f>IF(ISBLANK(AQ58),"",VLOOKUP($AQ58,Eclaircissage!$K$4:$L$150,2,0))</f>
        <v>#N/A</v>
      </c>
      <c r="AU58" t="str">
        <f t="shared" si="3"/>
        <v>Courgette - Blanche d'Egypte (K)</v>
      </c>
      <c r="AV58">
        <f t="shared" si="4"/>
        <v>60</v>
      </c>
      <c r="AX58" t="str">
        <f t="shared" si="5"/>
        <v>Courgette - Blanche d'Egypte (K)</v>
      </c>
      <c r="AY58" t="e">
        <f>IF(ISBLANK($AQ58),"",VLOOKUP($AQ58,Eclaircissage!$N$4:$O$150,2,0))</f>
        <v>#N/A</v>
      </c>
      <c r="BA58" t="str">
        <f t="shared" si="6"/>
        <v>Courgette - Blanche d'Egypte (K)</v>
      </c>
      <c r="BB58" t="e">
        <f>IF(ISBLANK($AQ58),"",VLOOKUP($AQ58,Eclaircissage!$Q$4:$R$150,2,0))</f>
        <v>#N/A</v>
      </c>
      <c r="BD58" t="str">
        <f t="shared" si="14"/>
        <v>Courgette</v>
      </c>
      <c r="BE58" t="str">
        <f t="shared" si="15"/>
        <v>Blanche d'Egypte (K)</v>
      </c>
      <c r="BG58" t="str">
        <f t="shared" si="16"/>
        <v>Courgette - Blanche d'Egypte (K)</v>
      </c>
      <c r="BH58" s="65">
        <f t="shared" si="7"/>
        <v>0</v>
      </c>
      <c r="BJ58" t="str">
        <f t="shared" si="8"/>
        <v>Courgette - Blanche d'Egypte (K)</v>
      </c>
      <c r="BK58" s="48">
        <f t="shared" si="36"/>
        <v>8.75</v>
      </c>
    </row>
    <row r="59" spans="2:63" ht="13.5">
      <c r="B59" s="50"/>
      <c r="L59" s="66">
        <f t="shared" si="25"/>
        <v>7</v>
      </c>
      <c r="M59" s="66">
        <f t="shared" si="37"/>
        <v>0</v>
      </c>
      <c r="N59" s="5">
        <f t="shared" si="38"/>
        <v>0</v>
      </c>
      <c r="P59" s="54">
        <f>M59+(M59*20/100)</f>
        <v>0</v>
      </c>
      <c r="S59" s="57"/>
      <c r="AF59" t="s">
        <v>257</v>
      </c>
      <c r="AN59">
        <f t="shared" si="18"/>
      </c>
      <c r="AO59" s="65">
        <f t="shared" si="19"/>
        <v>0</v>
      </c>
      <c r="AQ59">
        <f t="shared" si="13"/>
      </c>
      <c r="AR59">
        <f t="shared" si="2"/>
      </c>
      <c r="AS59" s="5">
        <f>IF(ISBLANK(AQ59),"",VLOOKUP($AQ59,Eclaircissage!$K$4:$L$150,2,0))</f>
      </c>
      <c r="AU59">
        <f t="shared" si="3"/>
      </c>
      <c r="AV59">
        <f t="shared" si="4"/>
      </c>
      <c r="AX59">
        <f t="shared" si="5"/>
      </c>
      <c r="AY59">
        <f>IF(ISBLANK($AQ59),"",VLOOKUP($AQ59,Eclaircissage!$N$4:$O$150,2,0))</f>
      </c>
      <c r="BA59">
        <f t="shared" si="6"/>
      </c>
      <c r="BB59">
        <f>IF(ISBLANK($AQ59),"",VLOOKUP($AQ59,Eclaircissage!$Q$4:$R$150,2,0))</f>
      </c>
      <c r="BD59">
        <f t="shared" si="14"/>
      </c>
      <c r="BE59" s="65">
        <f t="shared" si="15"/>
        <v>0</v>
      </c>
      <c r="BG59">
        <f t="shared" si="16"/>
      </c>
      <c r="BH59">
        <f t="shared" si="7"/>
      </c>
      <c r="BJ59">
        <f t="shared" si="8"/>
      </c>
      <c r="BK59" s="48">
        <f t="shared" si="36"/>
        <v>0</v>
      </c>
    </row>
    <row r="60" spans="1:63" s="94" customFormat="1" ht="13.5">
      <c r="A60" s="92" t="s">
        <v>258</v>
      </c>
      <c r="B60" s="88"/>
      <c r="C60" s="93"/>
      <c r="D60" s="94" t="s">
        <v>92</v>
      </c>
      <c r="E60" s="94" t="s">
        <v>248</v>
      </c>
      <c r="G60" s="95">
        <v>60</v>
      </c>
      <c r="H60" s="96"/>
      <c r="I60" s="96" t="s">
        <v>259</v>
      </c>
      <c r="J60" s="97">
        <v>6</v>
      </c>
      <c r="K60" s="96">
        <v>4</v>
      </c>
      <c r="L60" s="54">
        <f t="shared" si="25"/>
        <v>7</v>
      </c>
      <c r="M60" s="54">
        <f t="shared" si="37"/>
        <v>42</v>
      </c>
      <c r="N60" s="96">
        <f t="shared" si="38"/>
        <v>28</v>
      </c>
      <c r="O60" s="98"/>
      <c r="P60" s="54">
        <v>50</v>
      </c>
      <c r="Q60" s="96">
        <v>1</v>
      </c>
      <c r="R60" s="99">
        <f>PRODUCT(M60,1/Q60)</f>
        <v>42</v>
      </c>
      <c r="S60" s="57">
        <f>PRODUCT(P60,1/Q60)</f>
        <v>50</v>
      </c>
      <c r="T60" s="99">
        <f>N60/Q60</f>
        <v>28</v>
      </c>
      <c r="U60" s="95">
        <v>60</v>
      </c>
      <c r="V60" s="96"/>
      <c r="W60" s="101"/>
      <c r="X60" s="96" t="s">
        <v>96</v>
      </c>
      <c r="Y60" s="102">
        <v>1</v>
      </c>
      <c r="Z60" s="106"/>
      <c r="AA60" s="107"/>
      <c r="AB60" s="108">
        <f>R60</f>
        <v>42</v>
      </c>
      <c r="AC60" s="108"/>
      <c r="AD60" s="88"/>
      <c r="AE60" s="108" t="s">
        <v>250</v>
      </c>
      <c r="AF60" s="88"/>
      <c r="AG60" s="108">
        <f>T60</f>
        <v>28</v>
      </c>
      <c r="AH60" s="96"/>
      <c r="AI60" s="96"/>
      <c r="AJ60" t="s">
        <v>145</v>
      </c>
      <c r="AM60"/>
      <c r="AN60">
        <f t="shared" si="18"/>
      </c>
      <c r="AO60" s="65">
        <f t="shared" si="19"/>
        <v>0</v>
      </c>
      <c r="AQ60">
        <f t="shared" si="13"/>
      </c>
      <c r="AR60">
        <f t="shared" si="2"/>
      </c>
      <c r="AS60" s="5">
        <f>IF(ISBLANK(AQ60),"",VLOOKUP($AQ60,Eclaircissage!$K$4:$L$150,2,0))</f>
      </c>
      <c r="AT60" s="5"/>
      <c r="AU60">
        <f t="shared" si="3"/>
      </c>
      <c r="AV60">
        <f t="shared" si="4"/>
      </c>
      <c r="AW60"/>
      <c r="AX60">
        <f t="shared" si="5"/>
      </c>
      <c r="AY60">
        <f>IF(ISBLANK($AQ60),"",VLOOKUP($AQ60,Eclaircissage!$N$4:$O$150,2,0))</f>
      </c>
      <c r="AZ60"/>
      <c r="BA60">
        <f t="shared" si="6"/>
      </c>
      <c r="BB60">
        <f>IF(ISBLANK($AQ60),"",VLOOKUP($AQ60,Eclaircissage!$Q$4:$R$150,2,0))</f>
      </c>
      <c r="BD60">
        <f t="shared" si="14"/>
      </c>
      <c r="BE60" s="65">
        <f t="shared" si="15"/>
        <v>0</v>
      </c>
      <c r="BF60"/>
      <c r="BG60">
        <f t="shared" si="16"/>
      </c>
      <c r="BH60">
        <f t="shared" si="7"/>
      </c>
      <c r="BJ60">
        <f t="shared" si="8"/>
      </c>
      <c r="BK60" s="48">
        <f t="shared" si="36"/>
        <v>0</v>
      </c>
    </row>
    <row r="61" spans="2:63" ht="13.5">
      <c r="B61" s="88" t="s">
        <v>260</v>
      </c>
      <c r="F61" t="s">
        <v>261</v>
      </c>
      <c r="H61" s="5" t="s">
        <v>262</v>
      </c>
      <c r="J61" s="6">
        <v>3</v>
      </c>
      <c r="K61" s="5">
        <v>2</v>
      </c>
      <c r="L61" s="54">
        <f t="shared" si="25"/>
        <v>7</v>
      </c>
      <c r="M61" s="54">
        <f t="shared" si="37"/>
        <v>21</v>
      </c>
      <c r="N61" s="5">
        <f t="shared" si="38"/>
        <v>14</v>
      </c>
      <c r="P61" s="54">
        <v>25</v>
      </c>
      <c r="R61" s="8">
        <v>21</v>
      </c>
      <c r="S61" s="57">
        <v>25</v>
      </c>
      <c r="V61" s="9" t="s">
        <v>252</v>
      </c>
      <c r="Z61" s="12" t="s">
        <v>263</v>
      </c>
      <c r="AA61" s="13">
        <v>41866</v>
      </c>
      <c r="AF61" s="110">
        <v>41760</v>
      </c>
      <c r="AN61" t="str">
        <f t="shared" si="18"/>
        <v>Courges - Spaghetti Végétal (K)</v>
      </c>
      <c r="AO61" s="65">
        <f t="shared" si="19"/>
        <v>25</v>
      </c>
      <c r="AQ61" t="str">
        <f t="shared" si="13"/>
        <v>Courges - Spaghetti Végétal (K)</v>
      </c>
      <c r="AR61" s="65">
        <f t="shared" si="2"/>
        <v>60</v>
      </c>
      <c r="AS61" s="5" t="e">
        <f>IF(ISBLANK(AQ61),"",VLOOKUP($AQ61,Eclaircissage!$K$4:$L$150,2,0))</f>
        <v>#N/A</v>
      </c>
      <c r="AU61" t="str">
        <f t="shared" si="3"/>
        <v>Courges - Spaghetti Végétal (K)</v>
      </c>
      <c r="AV61">
        <f t="shared" si="4"/>
        <v>60</v>
      </c>
      <c r="AX61" t="str">
        <f t="shared" si="5"/>
        <v>Courges - Spaghetti Végétal (K)</v>
      </c>
      <c r="AY61" t="e">
        <f>IF(ISBLANK($AQ61),"",VLOOKUP($AQ61,Eclaircissage!$N$4:$O$150,2,0))</f>
        <v>#N/A</v>
      </c>
      <c r="BA61" t="str">
        <f t="shared" si="6"/>
        <v>Courges - Spaghetti Végétal (K)</v>
      </c>
      <c r="BB61" t="e">
        <f>IF(ISBLANK($AQ61),"",VLOOKUP($AQ61,Eclaircissage!$Q$4:$R$150,2,0))</f>
        <v>#N/A</v>
      </c>
      <c r="BD61" t="str">
        <f t="shared" si="14"/>
        <v>Courges</v>
      </c>
      <c r="BE61" t="str">
        <f t="shared" si="15"/>
        <v>Spaghetti Végétal (K)</v>
      </c>
      <c r="BG61" t="str">
        <f t="shared" si="16"/>
        <v>Courges - Spaghetti Végétal (K)</v>
      </c>
      <c r="BH61" s="65">
        <f t="shared" si="7"/>
        <v>0</v>
      </c>
      <c r="BJ61" t="str">
        <f t="shared" si="8"/>
        <v>Courges - Spaghetti Végétal (K)</v>
      </c>
      <c r="BK61" s="48">
        <f t="shared" si="36"/>
        <v>28</v>
      </c>
    </row>
    <row r="62" spans="2:63" ht="13.5">
      <c r="B62" s="88" t="s">
        <v>264</v>
      </c>
      <c r="J62" s="6">
        <v>3</v>
      </c>
      <c r="K62" s="5">
        <v>2</v>
      </c>
      <c r="L62" s="54">
        <f t="shared" si="25"/>
        <v>7</v>
      </c>
      <c r="M62" s="54">
        <f t="shared" si="37"/>
        <v>21</v>
      </c>
      <c r="N62" s="5">
        <f t="shared" si="38"/>
        <v>14</v>
      </c>
      <c r="P62" s="54">
        <v>25</v>
      </c>
      <c r="R62" s="8">
        <v>21</v>
      </c>
      <c r="S62" s="57">
        <v>25</v>
      </c>
      <c r="V62" s="9" t="s">
        <v>252</v>
      </c>
      <c r="AN62" t="str">
        <f t="shared" si="18"/>
        <v>Courges - Pennsylvania Dutch (K)</v>
      </c>
      <c r="AO62" s="65">
        <f t="shared" si="19"/>
        <v>25</v>
      </c>
      <c r="AQ62" t="str">
        <f t="shared" si="13"/>
        <v>Courges - Pennsylvania Dutch (K)</v>
      </c>
      <c r="AR62" s="65">
        <f t="shared" si="2"/>
        <v>60</v>
      </c>
      <c r="AS62" s="5" t="e">
        <f>IF(ISBLANK(AQ62),"",VLOOKUP($AQ62,Eclaircissage!$K$4:$L$150,2,0))</f>
        <v>#N/A</v>
      </c>
      <c r="AU62" t="str">
        <f t="shared" si="3"/>
        <v>Courges - Pennsylvania Dutch (K)</v>
      </c>
      <c r="AV62">
        <f t="shared" si="4"/>
        <v>60</v>
      </c>
      <c r="AX62" t="str">
        <f t="shared" si="5"/>
        <v>Courges - Pennsylvania Dutch (K)</v>
      </c>
      <c r="AY62" t="e">
        <f>IF(ISBLANK($AQ62),"",VLOOKUP($AQ62,Eclaircissage!$N$4:$O$150,2,0))</f>
        <v>#N/A</v>
      </c>
      <c r="BA62" t="str">
        <f t="shared" si="6"/>
        <v>Courges - Pennsylvania Dutch (K)</v>
      </c>
      <c r="BB62" t="e">
        <f>IF(ISBLANK($AQ62),"",VLOOKUP($AQ62,Eclaircissage!$Q$4:$R$150,2,0))</f>
        <v>#N/A</v>
      </c>
      <c r="BD62" t="str">
        <f t="shared" si="14"/>
        <v>Courges</v>
      </c>
      <c r="BE62" t="str">
        <f t="shared" si="15"/>
        <v>Pennsylvania Dutch (K)</v>
      </c>
      <c r="BG62" t="str">
        <f t="shared" si="16"/>
        <v>Courges - Pennsylvania Dutch (K)</v>
      </c>
      <c r="BH62" s="65">
        <f t="shared" si="7"/>
        <v>0</v>
      </c>
      <c r="BJ62" t="str">
        <f t="shared" si="8"/>
        <v>Courges - Pennsylvania Dutch (K)</v>
      </c>
      <c r="BK62" s="48">
        <f t="shared" si="36"/>
        <v>28</v>
      </c>
    </row>
    <row r="63" spans="2:63" ht="13.5">
      <c r="B63" s="88"/>
      <c r="L63" s="66">
        <f t="shared" si="25"/>
        <v>7</v>
      </c>
      <c r="M63" s="66">
        <f t="shared" si="37"/>
        <v>0</v>
      </c>
      <c r="N63" s="5">
        <f t="shared" si="38"/>
        <v>0</v>
      </c>
      <c r="P63" s="54">
        <f aca="true" t="shared" si="39" ref="P63:P67">M63+(M63*20/100)</f>
        <v>0</v>
      </c>
      <c r="S63" s="57"/>
      <c r="AN63">
        <f t="shared" si="18"/>
      </c>
      <c r="AO63" s="65">
        <f t="shared" si="19"/>
        <v>0</v>
      </c>
      <c r="AQ63">
        <f t="shared" si="13"/>
      </c>
      <c r="AR63">
        <f t="shared" si="2"/>
      </c>
      <c r="AS63" s="5">
        <f>IF(ISBLANK(AQ63),"",VLOOKUP($AQ63,Eclaircissage!$K$4:$L$150,2,0))</f>
      </c>
      <c r="AU63">
        <f t="shared" si="3"/>
      </c>
      <c r="AV63">
        <f t="shared" si="4"/>
      </c>
      <c r="AX63">
        <f t="shared" si="5"/>
      </c>
      <c r="AY63">
        <f>IF(ISBLANK($AQ63),"",VLOOKUP($AQ63,Eclaircissage!$N$4:$O$150,2,0))</f>
      </c>
      <c r="BA63">
        <f t="shared" si="6"/>
      </c>
      <c r="BB63">
        <f>IF(ISBLANK($AQ63),"",VLOOKUP($AQ63,Eclaircissage!$Q$4:$R$150,2,0))</f>
      </c>
      <c r="BD63">
        <f t="shared" si="14"/>
      </c>
      <c r="BE63" s="65">
        <f t="shared" si="15"/>
        <v>0</v>
      </c>
      <c r="BG63">
        <f t="shared" si="16"/>
      </c>
      <c r="BH63">
        <f t="shared" si="7"/>
      </c>
      <c r="BJ63">
        <f t="shared" si="8"/>
      </c>
      <c r="BK63" s="48">
        <f t="shared" si="36"/>
        <v>0</v>
      </c>
    </row>
    <row r="64" spans="1:63" s="52" customFormat="1" ht="13.5">
      <c r="A64" s="49" t="s">
        <v>265</v>
      </c>
      <c r="B64" s="50"/>
      <c r="C64" s="51"/>
      <c r="D64" s="52" t="s">
        <v>92</v>
      </c>
      <c r="E64" s="52" t="s">
        <v>107</v>
      </c>
      <c r="G64" s="53" t="s">
        <v>266</v>
      </c>
      <c r="H64" s="54" t="s">
        <v>267</v>
      </c>
      <c r="I64" s="54"/>
      <c r="J64" s="55"/>
      <c r="K64" s="54"/>
      <c r="L64" s="54">
        <f t="shared" si="25"/>
        <v>7</v>
      </c>
      <c r="M64" s="54">
        <v>280</v>
      </c>
      <c r="N64" s="54">
        <v>10.5</v>
      </c>
      <c r="O64" s="56"/>
      <c r="P64" s="54">
        <f t="shared" si="39"/>
        <v>336</v>
      </c>
      <c r="Q64" s="54">
        <v>4</v>
      </c>
      <c r="R64" s="57">
        <f>PRODUCT(M64,1/Q64)</f>
        <v>70</v>
      </c>
      <c r="S64" s="57">
        <f>PRODUCT(P64,1/Q64)</f>
        <v>84</v>
      </c>
      <c r="T64" s="58">
        <f>N64/Q64</f>
        <v>2.625</v>
      </c>
      <c r="U64" s="53" t="s">
        <v>266</v>
      </c>
      <c r="V64" s="54"/>
      <c r="W64" s="59"/>
      <c r="X64" s="60" t="s">
        <v>86</v>
      </c>
      <c r="Y64" s="60">
        <v>4</v>
      </c>
      <c r="Z64" s="90"/>
      <c r="AA64" s="91"/>
      <c r="AB64" s="60">
        <f>R64</f>
        <v>70</v>
      </c>
      <c r="AC64" s="60">
        <f>T64</f>
        <v>2.625</v>
      </c>
      <c r="AD64" s="50"/>
      <c r="AE64" s="60"/>
      <c r="AF64" s="50"/>
      <c r="AG64" s="60"/>
      <c r="AH64" s="54">
        <v>40</v>
      </c>
      <c r="AI64" s="54"/>
      <c r="AJ64" t="s">
        <v>112</v>
      </c>
      <c r="AM64"/>
      <c r="AN64">
        <f t="shared" si="18"/>
      </c>
      <c r="AO64" s="65">
        <f t="shared" si="19"/>
        <v>0</v>
      </c>
      <c r="AQ64">
        <f t="shared" si="13"/>
      </c>
      <c r="AR64">
        <f t="shared" si="2"/>
      </c>
      <c r="AS64" s="5">
        <f>IF(ISBLANK(AQ64),"",VLOOKUP($AQ64,Eclaircissage!$K$4:$L$150,2,0))</f>
      </c>
      <c r="AT64" s="5"/>
      <c r="AU64">
        <f t="shared" si="3"/>
      </c>
      <c r="AV64">
        <f t="shared" si="4"/>
      </c>
      <c r="AW64"/>
      <c r="AX64">
        <f t="shared" si="5"/>
      </c>
      <c r="AY64">
        <f>IF(ISBLANK($AQ64),"",VLOOKUP($AQ64,Eclaircissage!$N$4:$O$150,2,0))</f>
      </c>
      <c r="AZ64"/>
      <c r="BA64">
        <f t="shared" si="6"/>
      </c>
      <c r="BB64">
        <f>IF(ISBLANK($AQ64),"",VLOOKUP($AQ64,Eclaircissage!$Q$4:$R$150,2,0))</f>
      </c>
      <c r="BD64">
        <f t="shared" si="14"/>
      </c>
      <c r="BE64" s="65">
        <f t="shared" si="15"/>
        <v>0</v>
      </c>
      <c r="BF64"/>
      <c r="BG64">
        <f t="shared" si="16"/>
      </c>
      <c r="BH64">
        <f t="shared" si="7"/>
      </c>
      <c r="BJ64">
        <f t="shared" si="8"/>
      </c>
      <c r="BK64" s="48">
        <f t="shared" si="36"/>
        <v>0</v>
      </c>
    </row>
    <row r="65" spans="2:63" ht="13.5">
      <c r="B65" s="50" t="s">
        <v>268</v>
      </c>
      <c r="C65" s="3" t="s">
        <v>118</v>
      </c>
      <c r="I65" s="18"/>
      <c r="J65" s="128">
        <v>40</v>
      </c>
      <c r="K65" s="18">
        <v>1.5</v>
      </c>
      <c r="L65" s="54">
        <f t="shared" si="25"/>
        <v>7</v>
      </c>
      <c r="M65" s="54">
        <f aca="true" t="shared" si="40" ref="M65:M66">J65*L65</f>
        <v>280</v>
      </c>
      <c r="N65" s="18">
        <f aca="true" t="shared" si="41" ref="N65:N66">L65*K65</f>
        <v>10.5</v>
      </c>
      <c r="O65" s="132">
        <v>0.82</v>
      </c>
      <c r="P65" s="54">
        <f t="shared" si="39"/>
        <v>336</v>
      </c>
      <c r="R65" s="129"/>
      <c r="S65" s="57"/>
      <c r="T65" s="129"/>
      <c r="V65" s="130" t="s">
        <v>269</v>
      </c>
      <c r="W65" s="131">
        <v>2.65</v>
      </c>
      <c r="Z65" s="12" t="s">
        <v>270</v>
      </c>
      <c r="AA65" s="13" t="s">
        <v>271</v>
      </c>
      <c r="AN65" t="str">
        <f t="shared" si="18"/>
        <v>Epinard - Viking (G)</v>
      </c>
      <c r="AO65" s="65">
        <f t="shared" si="19"/>
        <v>84</v>
      </c>
      <c r="AQ65" t="str">
        <f t="shared" si="13"/>
        <v>Epinard - Viking (G)</v>
      </c>
      <c r="AR65" t="str">
        <f t="shared" si="2"/>
        <v>15x15</v>
      </c>
      <c r="AS65" s="5" t="str">
        <f>IF(ISBLANK(AQ65),"",VLOOKUP($AQ65,Eclaircissage!$K$4:$L$150,2,0))</f>
        <v>15x5</v>
      </c>
      <c r="AU65" t="str">
        <f t="shared" si="3"/>
        <v>Epinard - Viking (G)</v>
      </c>
      <c r="AV65" t="str">
        <f t="shared" si="4"/>
        <v>15x5</v>
      </c>
      <c r="AX65" t="str">
        <f t="shared" si="5"/>
        <v>Epinard - Viking (G)</v>
      </c>
      <c r="AY65">
        <f>IF(ISBLANK($AQ65),"",VLOOKUP($AQ65,Eclaircissage!$N$4:$O$150,2,0))</f>
      </c>
      <c r="BA65" t="str">
        <f t="shared" si="6"/>
        <v>Epinard - Viking (G)</v>
      </c>
      <c r="BB65">
        <f>IF(ISBLANK($AQ65),"",VLOOKUP($AQ65,Eclaircissage!$Q$4:$R$150,2,0))</f>
        <v>15</v>
      </c>
      <c r="BD65" t="str">
        <f t="shared" si="14"/>
        <v>Epinard</v>
      </c>
      <c r="BE65" t="str">
        <f t="shared" si="15"/>
        <v>Viking (G)</v>
      </c>
      <c r="BG65" t="str">
        <f t="shared" si="16"/>
        <v>Epinard - Viking (G)</v>
      </c>
      <c r="BH65" s="65">
        <f t="shared" si="7"/>
        <v>2.625</v>
      </c>
      <c r="BJ65" t="str">
        <f t="shared" si="8"/>
        <v>Epinard - Viking (G)</v>
      </c>
      <c r="BK65" s="48">
        <f t="shared" si="36"/>
        <v>0</v>
      </c>
    </row>
    <row r="66" spans="2:63" ht="13.5">
      <c r="B66" s="50"/>
      <c r="L66" s="66">
        <f t="shared" si="25"/>
        <v>7</v>
      </c>
      <c r="M66" s="66">
        <f t="shared" si="40"/>
        <v>0</v>
      </c>
      <c r="N66" s="5">
        <f t="shared" si="41"/>
        <v>0</v>
      </c>
      <c r="P66" s="54">
        <f t="shared" si="39"/>
        <v>0</v>
      </c>
      <c r="S66" s="57"/>
      <c r="Z66" s="12" t="s">
        <v>272</v>
      </c>
      <c r="AN66">
        <f t="shared" si="18"/>
      </c>
      <c r="AO66" s="65">
        <f t="shared" si="19"/>
        <v>0</v>
      </c>
      <c r="AQ66">
        <f t="shared" si="13"/>
      </c>
      <c r="AR66">
        <f t="shared" si="2"/>
      </c>
      <c r="AS66" s="5">
        <f>IF(ISBLANK(AQ66),"",VLOOKUP($AQ66,Eclaircissage!$K$4:$L$150,2,0))</f>
      </c>
      <c r="AU66">
        <f t="shared" si="3"/>
      </c>
      <c r="AV66">
        <f t="shared" si="4"/>
      </c>
      <c r="AX66">
        <f t="shared" si="5"/>
      </c>
      <c r="AY66">
        <f>IF(ISBLANK($AQ66),"",VLOOKUP($AQ66,Eclaircissage!$N$4:$O$150,2,0))</f>
      </c>
      <c r="BA66">
        <f t="shared" si="6"/>
      </c>
      <c r="BB66">
        <f>IF(ISBLANK($AQ66),"",VLOOKUP($AQ66,Eclaircissage!$Q$4:$R$150,2,0))</f>
      </c>
      <c r="BD66">
        <f t="shared" si="14"/>
      </c>
      <c r="BE66" s="65">
        <f t="shared" si="15"/>
        <v>0</v>
      </c>
      <c r="BG66">
        <f t="shared" si="16"/>
      </c>
      <c r="BH66">
        <f t="shared" si="7"/>
      </c>
      <c r="BJ66">
        <f t="shared" si="8"/>
      </c>
      <c r="BK66" s="48">
        <f t="shared" si="36"/>
        <v>0</v>
      </c>
    </row>
    <row r="67" spans="16:63" ht="13.5">
      <c r="P67" s="54">
        <f t="shared" si="39"/>
        <v>0</v>
      </c>
      <c r="S67" s="57"/>
      <c r="X67" s="35"/>
      <c r="Y67" s="36"/>
      <c r="Z67" s="37"/>
      <c r="AA67" s="37"/>
      <c r="AB67" s="36"/>
      <c r="AC67" s="35"/>
      <c r="AD67" s="45"/>
      <c r="AE67" s="38"/>
      <c r="AF67" s="42"/>
      <c r="AG67" s="38"/>
      <c r="AN67">
        <f t="shared" si="18"/>
      </c>
      <c r="AO67" s="65">
        <f t="shared" si="19"/>
        <v>0</v>
      </c>
      <c r="AQ67">
        <f t="shared" si="13"/>
      </c>
      <c r="AR67">
        <f t="shared" si="2"/>
      </c>
      <c r="AS67" s="5">
        <f>IF(ISBLANK(AQ67),"",VLOOKUP($AQ67,Eclaircissage!$K$4:$L$150,2,0))</f>
      </c>
      <c r="AU67">
        <f t="shared" si="3"/>
      </c>
      <c r="AV67">
        <f t="shared" si="4"/>
      </c>
      <c r="AX67">
        <f t="shared" si="5"/>
      </c>
      <c r="AY67">
        <f>IF(ISBLANK($AQ67),"",VLOOKUP($AQ67,Eclaircissage!$N$4:$O$150,2,0))</f>
      </c>
      <c r="BA67">
        <f t="shared" si="6"/>
      </c>
      <c r="BB67">
        <f>IF(ISBLANK($AQ67),"",VLOOKUP($AQ67,Eclaircissage!$Q$4:$R$150,2,0))</f>
      </c>
      <c r="BD67">
        <f t="shared" si="14"/>
      </c>
      <c r="BE67" s="65">
        <f t="shared" si="15"/>
        <v>0</v>
      </c>
      <c r="BG67">
        <f t="shared" si="16"/>
      </c>
      <c r="BH67">
        <f t="shared" si="7"/>
      </c>
      <c r="BJ67">
        <f t="shared" si="8"/>
      </c>
      <c r="BK67" s="48">
        <f t="shared" si="36"/>
        <v>0</v>
      </c>
    </row>
    <row r="68" spans="1:63" s="136" customFormat="1" ht="13.5">
      <c r="A68" s="133" t="s">
        <v>273</v>
      </c>
      <c r="B68" s="134"/>
      <c r="C68" s="135"/>
      <c r="D68" s="136" t="s">
        <v>274</v>
      </c>
      <c r="E68" s="136" t="s">
        <v>107</v>
      </c>
      <c r="G68" s="137" t="s">
        <v>275</v>
      </c>
      <c r="H68" s="138" t="s">
        <v>276</v>
      </c>
      <c r="I68" s="138">
        <v>12</v>
      </c>
      <c r="J68" s="139"/>
      <c r="K68" s="138"/>
      <c r="L68" s="54">
        <f>L66</f>
        <v>7</v>
      </c>
      <c r="M68" s="54">
        <v>84</v>
      </c>
      <c r="N68" s="138">
        <v>10.5</v>
      </c>
      <c r="O68" s="140"/>
      <c r="P68" s="54">
        <v>100</v>
      </c>
      <c r="Q68" s="138">
        <v>2</v>
      </c>
      <c r="R68" s="141">
        <f>PRODUCT(M68,1/Q68)</f>
        <v>42</v>
      </c>
      <c r="S68" s="57">
        <f>PRODUCT(P68,1/Q68)</f>
        <v>50</v>
      </c>
      <c r="T68" s="142">
        <f>N68/Q68</f>
        <v>5.25</v>
      </c>
      <c r="U68" s="137" t="s">
        <v>275</v>
      </c>
      <c r="V68" s="138"/>
      <c r="W68" s="143"/>
      <c r="X68" s="138" t="s">
        <v>86</v>
      </c>
      <c r="Y68" s="144">
        <v>2</v>
      </c>
      <c r="Z68" s="145"/>
      <c r="AA68" s="146"/>
      <c r="AB68" s="147">
        <f>R68</f>
        <v>42</v>
      </c>
      <c r="AC68" s="147">
        <f>T68</f>
        <v>5.25</v>
      </c>
      <c r="AD68" s="134"/>
      <c r="AE68" s="147"/>
      <c r="AF68" s="134"/>
      <c r="AG68" s="147"/>
      <c r="AH68" s="138" t="s">
        <v>211</v>
      </c>
      <c r="AI68" s="138"/>
      <c r="AJ68" t="s">
        <v>277</v>
      </c>
      <c r="AM68"/>
      <c r="AN68">
        <f t="shared" si="18"/>
      </c>
      <c r="AO68" s="65">
        <f t="shared" si="19"/>
        <v>0</v>
      </c>
      <c r="AQ68">
        <f t="shared" si="13"/>
      </c>
      <c r="AR68">
        <f t="shared" si="2"/>
      </c>
      <c r="AS68" s="5">
        <f>IF(ISBLANK(AQ68),"",VLOOKUP($AQ68,Eclaircissage!$K$4:$L$150,2,0))</f>
      </c>
      <c r="AT68" s="5"/>
      <c r="AU68">
        <f t="shared" si="3"/>
      </c>
      <c r="AV68">
        <f t="shared" si="4"/>
      </c>
      <c r="AW68"/>
      <c r="AX68">
        <f t="shared" si="5"/>
      </c>
      <c r="AY68">
        <f>IF(ISBLANK($AQ68),"",VLOOKUP($AQ68,Eclaircissage!$N$4:$O$150,2,0))</f>
      </c>
      <c r="AZ68"/>
      <c r="BA68">
        <f t="shared" si="6"/>
      </c>
      <c r="BB68">
        <f>IF(ISBLANK($AQ68),"",VLOOKUP($AQ68,Eclaircissage!$Q$4:$R$150,2,0))</f>
      </c>
      <c r="BD68">
        <f t="shared" si="14"/>
      </c>
      <c r="BE68" s="65">
        <f t="shared" si="15"/>
        <v>0</v>
      </c>
      <c r="BF68"/>
      <c r="BG68">
        <f t="shared" si="16"/>
      </c>
      <c r="BH68">
        <f t="shared" si="7"/>
      </c>
      <c r="BJ68">
        <f t="shared" si="8"/>
      </c>
      <c r="BK68" s="48">
        <f t="shared" si="36"/>
        <v>0</v>
      </c>
    </row>
    <row r="69" spans="2:63" ht="13.5">
      <c r="B69" s="134" t="s">
        <v>278</v>
      </c>
      <c r="C69" s="3" t="s">
        <v>128</v>
      </c>
      <c r="J69" s="6">
        <v>12</v>
      </c>
      <c r="K69" s="5">
        <v>1.5</v>
      </c>
      <c r="L69" s="54">
        <f aca="true" t="shared" si="42" ref="L69:L99">L68</f>
        <v>7</v>
      </c>
      <c r="M69" s="54">
        <f aca="true" t="shared" si="43" ref="M69:M70">J69*L69</f>
        <v>84</v>
      </c>
      <c r="N69" s="5">
        <f aca="true" t="shared" si="44" ref="N69:N70">L69*K69</f>
        <v>10.5</v>
      </c>
      <c r="O69" s="7">
        <v>0.82</v>
      </c>
      <c r="P69" s="54">
        <v>100</v>
      </c>
      <c r="S69" s="57"/>
      <c r="V69" s="9">
        <v>2</v>
      </c>
      <c r="W69" s="10">
        <v>2.65</v>
      </c>
      <c r="Z69" s="12" t="s">
        <v>279</v>
      </c>
      <c r="AA69" s="13" t="s">
        <v>168</v>
      </c>
      <c r="AN69" t="str">
        <f t="shared" si="18"/>
        <v>Fenouil - Zefa Fino (G)</v>
      </c>
      <c r="AO69" s="65">
        <f t="shared" si="19"/>
        <v>50</v>
      </c>
      <c r="AQ69" t="str">
        <f t="shared" si="13"/>
        <v>Fenouil - Zefa Fino (G)</v>
      </c>
      <c r="AR69" t="str">
        <f t="shared" si="2"/>
        <v>35x25</v>
      </c>
      <c r="AS69" s="5" t="e">
        <f>IF(ISBLANK(AQ69),"",VLOOKUP($AQ69,Eclaircissage!$K$4:$L$150,2,0))</f>
        <v>#N/A</v>
      </c>
      <c r="AU69" t="str">
        <f t="shared" si="3"/>
        <v>Fenouil - Zefa Fino (G)</v>
      </c>
      <c r="AV69" t="str">
        <f t="shared" si="4"/>
        <v>35x25</v>
      </c>
      <c r="AX69" t="str">
        <f t="shared" si="5"/>
        <v>Fenouil - Zefa Fino (G)</v>
      </c>
      <c r="AY69" t="e">
        <f>IF(ISBLANK($AQ69),"",VLOOKUP($AQ69,Eclaircissage!$N$4:$O$150,2,0))</f>
        <v>#N/A</v>
      </c>
      <c r="BA69" t="str">
        <f t="shared" si="6"/>
        <v>Fenouil - Zefa Fino (G)</v>
      </c>
      <c r="BB69" t="e">
        <f>IF(ISBLANK($AQ69),"",VLOOKUP($AQ69,Eclaircissage!$Q$4:$R$150,2,0))</f>
        <v>#N/A</v>
      </c>
      <c r="BD69" t="str">
        <f t="shared" si="14"/>
        <v>Fenouil</v>
      </c>
      <c r="BE69" t="str">
        <f t="shared" si="15"/>
        <v>Zefa Fino (G)</v>
      </c>
      <c r="BG69" t="str">
        <f t="shared" si="16"/>
        <v>Fenouil - Zefa Fino (G)</v>
      </c>
      <c r="BH69" s="65">
        <f t="shared" si="7"/>
        <v>5.25</v>
      </c>
      <c r="BJ69" t="str">
        <f t="shared" si="8"/>
        <v>Fenouil - Zefa Fino (G)</v>
      </c>
      <c r="BK69" s="48">
        <f t="shared" si="36"/>
        <v>0</v>
      </c>
    </row>
    <row r="70" spans="2:63" ht="13.5">
      <c r="B70" s="134"/>
      <c r="L70" s="66">
        <f t="shared" si="42"/>
        <v>7</v>
      </c>
      <c r="M70" s="66">
        <f t="shared" si="43"/>
        <v>0</v>
      </c>
      <c r="N70" s="5">
        <f t="shared" si="44"/>
        <v>0</v>
      </c>
      <c r="P70" s="54">
        <f aca="true" t="shared" si="45" ref="P70:P73">M70+(M70*20/100)</f>
        <v>0</v>
      </c>
      <c r="S70" s="57"/>
      <c r="Z70" s="12" t="s">
        <v>280</v>
      </c>
      <c r="AN70">
        <f t="shared" si="18"/>
      </c>
      <c r="AO70" s="65">
        <f t="shared" si="19"/>
        <v>0</v>
      </c>
      <c r="AQ70">
        <f t="shared" si="13"/>
      </c>
      <c r="AR70">
        <f t="shared" si="2"/>
      </c>
      <c r="AS70" s="5">
        <f>IF(ISBLANK(AQ70),"",VLOOKUP($AQ70,Eclaircissage!$K$4:$L$150,2,0))</f>
      </c>
      <c r="AU70">
        <f t="shared" si="3"/>
      </c>
      <c r="AV70">
        <f t="shared" si="4"/>
      </c>
      <c r="AX70">
        <f t="shared" si="5"/>
      </c>
      <c r="AY70">
        <f>IF(ISBLANK($AQ70),"",VLOOKUP($AQ70,Eclaircissage!$N$4:$O$150,2,0))</f>
      </c>
      <c r="BA70">
        <f t="shared" si="6"/>
      </c>
      <c r="BB70">
        <f>IF(ISBLANK($AQ70),"",VLOOKUP($AQ70,Eclaircissage!$Q$4:$R$150,2,0))</f>
      </c>
      <c r="BD70">
        <f t="shared" si="14"/>
      </c>
      <c r="BE70" s="65">
        <f t="shared" si="15"/>
        <v>0</v>
      </c>
      <c r="BG70">
        <f t="shared" si="16"/>
      </c>
      <c r="BH70">
        <f t="shared" si="7"/>
      </c>
      <c r="BJ70">
        <f t="shared" si="8"/>
      </c>
      <c r="BK70" s="48">
        <f t="shared" si="36"/>
        <v>0</v>
      </c>
    </row>
    <row r="71" spans="1:63" s="114" customFormat="1" ht="13.5">
      <c r="A71" s="111" t="s">
        <v>281</v>
      </c>
      <c r="B71" s="112"/>
      <c r="C71" s="113" t="s">
        <v>282</v>
      </c>
      <c r="D71" s="114" t="s">
        <v>82</v>
      </c>
      <c r="F71" s="114" t="s">
        <v>214</v>
      </c>
      <c r="G71" s="115" t="s">
        <v>283</v>
      </c>
      <c r="H71" s="116" t="s">
        <v>284</v>
      </c>
      <c r="I71" s="116">
        <v>30</v>
      </c>
      <c r="J71" s="117"/>
      <c r="K71" s="116"/>
      <c r="L71" s="54">
        <f t="shared" si="42"/>
        <v>7</v>
      </c>
      <c r="M71" s="54">
        <v>210</v>
      </c>
      <c r="N71" s="116">
        <v>17.5</v>
      </c>
      <c r="O71" s="118"/>
      <c r="P71" s="54">
        <f t="shared" si="45"/>
        <v>252</v>
      </c>
      <c r="Q71" s="116">
        <v>1</v>
      </c>
      <c r="R71" s="119">
        <f>PRODUCT(M71,1/Q71)</f>
        <v>210</v>
      </c>
      <c r="S71" s="57">
        <f>PRODUCT(P71,1/Q71)</f>
        <v>252</v>
      </c>
      <c r="T71" s="148">
        <f>N71/Q71</f>
        <v>17.5</v>
      </c>
      <c r="U71" s="115" t="s">
        <v>283</v>
      </c>
      <c r="V71" s="116"/>
      <c r="W71" s="120"/>
      <c r="X71" s="116" t="s">
        <v>86</v>
      </c>
      <c r="Y71" s="121">
        <v>1</v>
      </c>
      <c r="Z71" s="122"/>
      <c r="AA71" s="123"/>
      <c r="AB71" s="121">
        <f>R71</f>
        <v>210</v>
      </c>
      <c r="AC71" s="121">
        <f>T71</f>
        <v>17.5</v>
      </c>
      <c r="AD71" s="112"/>
      <c r="AE71" s="121"/>
      <c r="AF71" s="112"/>
      <c r="AG71" s="121"/>
      <c r="AH71" s="116"/>
      <c r="AI71" s="116"/>
      <c r="AJ71" t="s">
        <v>285</v>
      </c>
      <c r="AM71"/>
      <c r="AN71">
        <f t="shared" si="18"/>
      </c>
      <c r="AO71" s="65">
        <f t="shared" si="19"/>
        <v>0</v>
      </c>
      <c r="AQ71">
        <f t="shared" si="13"/>
      </c>
      <c r="AR71">
        <f t="shared" si="2"/>
      </c>
      <c r="AS71" s="5">
        <f>IF(ISBLANK(AQ71),"",VLOOKUP($AQ71,Eclaircissage!$K$4:$L$150,2,0))</f>
      </c>
      <c r="AT71" s="5"/>
      <c r="AU71">
        <f t="shared" si="3"/>
      </c>
      <c r="AV71">
        <f t="shared" si="4"/>
      </c>
      <c r="AW71"/>
      <c r="AX71">
        <f t="shared" si="5"/>
      </c>
      <c r="AY71">
        <f>IF(ISBLANK($AQ71),"",VLOOKUP($AQ71,Eclaircissage!$N$4:$O$150,2,0))</f>
      </c>
      <c r="AZ71"/>
      <c r="BA71">
        <f t="shared" si="6"/>
      </c>
      <c r="BB71">
        <f>IF(ISBLANK($AQ71),"",VLOOKUP($AQ71,Eclaircissage!$Q$4:$R$150,2,0))</f>
      </c>
      <c r="BD71">
        <f t="shared" si="14"/>
      </c>
      <c r="BE71" s="65">
        <f t="shared" si="15"/>
        <v>0</v>
      </c>
      <c r="BF71"/>
      <c r="BG71">
        <f t="shared" si="16"/>
      </c>
      <c r="BH71">
        <f t="shared" si="7"/>
      </c>
      <c r="BJ71">
        <f t="shared" si="8"/>
      </c>
      <c r="BK71" s="48">
        <f t="shared" si="36"/>
        <v>0</v>
      </c>
    </row>
    <row r="72" spans="2:63" ht="13.5">
      <c r="B72" s="112" t="s">
        <v>286</v>
      </c>
      <c r="J72" s="6">
        <v>30</v>
      </c>
      <c r="K72" s="5">
        <v>2.5</v>
      </c>
      <c r="L72" s="54">
        <f t="shared" si="42"/>
        <v>7</v>
      </c>
      <c r="M72" s="54">
        <f aca="true" t="shared" si="46" ref="M72:M73">J72*L72</f>
        <v>210</v>
      </c>
      <c r="N72" s="5">
        <f aca="true" t="shared" si="47" ref="N72:N73">L72*K72</f>
        <v>17.5</v>
      </c>
      <c r="P72" s="54">
        <f t="shared" si="45"/>
        <v>252</v>
      </c>
      <c r="S72" s="57"/>
      <c r="V72" s="9" t="s">
        <v>287</v>
      </c>
      <c r="W72" s="10">
        <v>3.65</v>
      </c>
      <c r="Z72" s="12" t="s">
        <v>288</v>
      </c>
      <c r="AA72" s="13">
        <v>41774</v>
      </c>
      <c r="AN72" t="str">
        <f t="shared" si="18"/>
        <v>Fève - Aguadulce (G)</v>
      </c>
      <c r="AO72" s="65">
        <f t="shared" si="19"/>
        <v>252</v>
      </c>
      <c r="AQ72" t="str">
        <f t="shared" si="13"/>
        <v>Fève - Aguadulce (G)</v>
      </c>
      <c r="AR72" t="str">
        <f t="shared" si="2"/>
        <v>35x15</v>
      </c>
      <c r="AS72" s="5" t="e">
        <f>IF(ISBLANK(AQ72),"",VLOOKUP($AQ72,Eclaircissage!$K$4:$L$150,2,0))</f>
        <v>#N/A</v>
      </c>
      <c r="AU72" t="str">
        <f t="shared" si="3"/>
        <v>Fève - Aguadulce (G)</v>
      </c>
      <c r="AV72" t="str">
        <f t="shared" si="4"/>
        <v>35x15</v>
      </c>
      <c r="AX72" t="str">
        <f t="shared" si="5"/>
        <v>Fève - Aguadulce (G)</v>
      </c>
      <c r="AY72" t="e">
        <f>IF(ISBLANK($AQ72),"",VLOOKUP($AQ72,Eclaircissage!$N$4:$O$150,2,0))</f>
        <v>#N/A</v>
      </c>
      <c r="BA72" t="str">
        <f t="shared" si="6"/>
        <v>Fève - Aguadulce (G)</v>
      </c>
      <c r="BB72" t="e">
        <f>IF(ISBLANK($AQ72),"",VLOOKUP($AQ72,Eclaircissage!$Q$4:$R$150,2,0))</f>
        <v>#N/A</v>
      </c>
      <c r="BD72" t="str">
        <f t="shared" si="14"/>
        <v>Fève</v>
      </c>
      <c r="BE72" t="str">
        <f t="shared" si="15"/>
        <v>Aguadulce (G)</v>
      </c>
      <c r="BG72" t="str">
        <f t="shared" si="16"/>
        <v>Fève - Aguadulce (G)</v>
      </c>
      <c r="BH72" s="65">
        <f t="shared" si="7"/>
        <v>17.5</v>
      </c>
      <c r="BJ72" t="str">
        <f t="shared" si="8"/>
        <v>Fève - Aguadulce (G)</v>
      </c>
      <c r="BK72" s="48">
        <f t="shared" si="36"/>
        <v>0</v>
      </c>
    </row>
    <row r="73" spans="2:63" ht="13.5">
      <c r="B73" s="112"/>
      <c r="L73" s="66">
        <f t="shared" si="42"/>
        <v>7</v>
      </c>
      <c r="M73" s="66">
        <f t="shared" si="46"/>
        <v>0</v>
      </c>
      <c r="N73" s="5">
        <f t="shared" si="47"/>
        <v>0</v>
      </c>
      <c r="P73" s="54">
        <f t="shared" si="45"/>
        <v>0</v>
      </c>
      <c r="S73" s="57"/>
      <c r="Z73" s="12" t="s">
        <v>289</v>
      </c>
      <c r="AN73">
        <f t="shared" si="18"/>
      </c>
      <c r="AO73" s="65">
        <f t="shared" si="19"/>
        <v>0</v>
      </c>
      <c r="AQ73">
        <f t="shared" si="13"/>
      </c>
      <c r="AR73">
        <f t="shared" si="2"/>
      </c>
      <c r="AS73" s="5">
        <f>IF(ISBLANK(AQ73),"",VLOOKUP($AQ73,Eclaircissage!$K$4:$L$150,2,0))</f>
      </c>
      <c r="AU73">
        <f t="shared" si="3"/>
      </c>
      <c r="AV73">
        <f t="shared" si="4"/>
      </c>
      <c r="AX73">
        <f t="shared" si="5"/>
      </c>
      <c r="AY73">
        <f>IF(ISBLANK($AQ73),"",VLOOKUP($AQ73,Eclaircissage!$N$4:$O$150,2,0))</f>
      </c>
      <c r="BA73">
        <f t="shared" si="6"/>
      </c>
      <c r="BB73">
        <f>IF(ISBLANK($AQ73),"",VLOOKUP($AQ73,Eclaircissage!$Q$4:$R$150,2,0))</f>
      </c>
      <c r="BD73">
        <f t="shared" si="14"/>
      </c>
      <c r="BE73" s="65">
        <f t="shared" si="15"/>
        <v>0</v>
      </c>
      <c r="BG73">
        <f t="shared" si="16"/>
      </c>
      <c r="BH73">
        <f t="shared" si="7"/>
      </c>
      <c r="BJ73">
        <f t="shared" si="8"/>
      </c>
      <c r="BK73" s="48">
        <f t="shared" si="36"/>
        <v>0</v>
      </c>
    </row>
    <row r="74" spans="1:63" s="94" customFormat="1" ht="13.5">
      <c r="A74" s="92" t="s">
        <v>290</v>
      </c>
      <c r="B74" s="88"/>
      <c r="C74" s="93"/>
      <c r="D74" s="94" t="s">
        <v>82</v>
      </c>
      <c r="E74" s="94" t="s">
        <v>107</v>
      </c>
      <c r="G74" s="95" t="s">
        <v>283</v>
      </c>
      <c r="H74" s="96" t="s">
        <v>125</v>
      </c>
      <c r="I74" s="96">
        <v>52</v>
      </c>
      <c r="J74" s="97"/>
      <c r="K74" s="96"/>
      <c r="L74" s="54">
        <f t="shared" si="42"/>
        <v>7</v>
      </c>
      <c r="M74" s="54">
        <v>364</v>
      </c>
      <c r="N74" s="96">
        <v>28</v>
      </c>
      <c r="O74" s="98"/>
      <c r="P74" s="54">
        <v>436</v>
      </c>
      <c r="Q74" s="96">
        <v>2</v>
      </c>
      <c r="R74" s="99">
        <f>PRODUCT(M74,1/Q74)</f>
        <v>182</v>
      </c>
      <c r="S74" s="57">
        <f>PRODUCT(P74,1/Q74)</f>
        <v>218</v>
      </c>
      <c r="T74" s="99">
        <f>N74/Q74</f>
        <v>14</v>
      </c>
      <c r="U74" s="95" t="s">
        <v>283</v>
      </c>
      <c r="V74" s="96"/>
      <c r="W74" s="101"/>
      <c r="X74" s="96" t="s">
        <v>86</v>
      </c>
      <c r="Y74" s="102">
        <v>2</v>
      </c>
      <c r="Z74" s="106"/>
      <c r="AA74" s="107"/>
      <c r="AB74" s="108">
        <f>R74</f>
        <v>182</v>
      </c>
      <c r="AC74" s="108">
        <f>T74</f>
        <v>14</v>
      </c>
      <c r="AD74" s="88"/>
      <c r="AE74" s="108"/>
      <c r="AF74" s="88"/>
      <c r="AG74" s="108"/>
      <c r="AH74" s="96">
        <v>70</v>
      </c>
      <c r="AI74" s="96">
        <v>21</v>
      </c>
      <c r="AJ74" t="s">
        <v>291</v>
      </c>
      <c r="AM74"/>
      <c r="AN74">
        <f t="shared" si="18"/>
      </c>
      <c r="AO74" s="65">
        <f t="shared" si="19"/>
        <v>0</v>
      </c>
      <c r="AQ74">
        <f t="shared" si="13"/>
      </c>
      <c r="AR74">
        <f t="shared" si="2"/>
      </c>
      <c r="AS74" s="5">
        <f>IF(ISBLANK(AQ74),"",VLOOKUP($AQ74,Eclaircissage!$K$4:$L$150,2,0))</f>
      </c>
      <c r="AT74" s="5"/>
      <c r="AU74">
        <f t="shared" si="3"/>
      </c>
      <c r="AV74">
        <f t="shared" si="4"/>
      </c>
      <c r="AW74"/>
      <c r="AX74">
        <f t="shared" si="5"/>
      </c>
      <c r="AY74">
        <f>IF(ISBLANK($AQ74),"",VLOOKUP($AQ74,Eclaircissage!$N$4:$O$150,2,0))</f>
      </c>
      <c r="AZ74"/>
      <c r="BA74">
        <f t="shared" si="6"/>
      </c>
      <c r="BB74">
        <f>IF(ISBLANK($AQ74),"",VLOOKUP($AQ74,Eclaircissage!$Q$4:$R$150,2,0))</f>
      </c>
      <c r="BD74">
        <f t="shared" si="14"/>
      </c>
      <c r="BE74" s="65">
        <f t="shared" si="15"/>
        <v>0</v>
      </c>
      <c r="BF74"/>
      <c r="BG74">
        <f t="shared" si="16"/>
      </c>
      <c r="BH74">
        <f t="shared" si="7"/>
      </c>
      <c r="BJ74">
        <f t="shared" si="8"/>
      </c>
      <c r="BK74" s="48">
        <f t="shared" si="36"/>
        <v>0</v>
      </c>
    </row>
    <row r="75" spans="2:63" ht="13.5">
      <c r="B75" s="88" t="s">
        <v>292</v>
      </c>
      <c r="C75" s="3" t="s">
        <v>293</v>
      </c>
      <c r="I75" s="5">
        <v>26</v>
      </c>
      <c r="J75" s="6">
        <v>26</v>
      </c>
      <c r="K75" s="5">
        <v>2</v>
      </c>
      <c r="L75" s="54">
        <f t="shared" si="42"/>
        <v>7</v>
      </c>
      <c r="M75" s="54">
        <f aca="true" t="shared" si="48" ref="M75:M77">J75*L75</f>
        <v>182</v>
      </c>
      <c r="N75" s="5">
        <f aca="true" t="shared" si="49" ref="N75:N77">L75*K75</f>
        <v>14</v>
      </c>
      <c r="P75" s="54">
        <v>218</v>
      </c>
      <c r="Q75" s="5">
        <v>1</v>
      </c>
      <c r="S75" s="57"/>
      <c r="V75" s="9">
        <v>40</v>
      </c>
      <c r="Y75" s="11">
        <v>1</v>
      </c>
      <c r="Z75" s="12" t="s">
        <v>294</v>
      </c>
      <c r="AA75" s="13">
        <v>41883</v>
      </c>
      <c r="AN75" t="str">
        <f t="shared" si="18"/>
        <v>Haricot mangetout - La Victoire (K)</v>
      </c>
      <c r="AO75" s="65">
        <f t="shared" si="19"/>
        <v>218</v>
      </c>
      <c r="AQ75" t="str">
        <f t="shared" si="13"/>
        <v>Haricot mangetout - La Victoire (K)</v>
      </c>
      <c r="AR75" t="str">
        <f t="shared" si="2"/>
        <v>35x15</v>
      </c>
      <c r="AS75" s="5" t="e">
        <f>IF(ISBLANK(AQ75),"",VLOOKUP($AQ75,Eclaircissage!$K$4:$L$150,2,0))</f>
        <v>#N/A</v>
      </c>
      <c r="AU75" t="str">
        <f t="shared" si="3"/>
        <v>Haricot mangetout - La Victoire (K)</v>
      </c>
      <c r="AV75" t="str">
        <f t="shared" si="4"/>
        <v>35x15</v>
      </c>
      <c r="AX75" t="str">
        <f t="shared" si="5"/>
        <v>Haricot mangetout - La Victoire (K)</v>
      </c>
      <c r="AY75" t="e">
        <f>IF(ISBLANK($AQ75),"",VLOOKUP($AQ75,Eclaircissage!$N$4:$O$150,2,0))</f>
        <v>#N/A</v>
      </c>
      <c r="BA75" t="str">
        <f t="shared" si="6"/>
        <v>Haricot mangetout - La Victoire (K)</v>
      </c>
      <c r="BB75" t="e">
        <f>IF(ISBLANK($AQ75),"",VLOOKUP($AQ75,Eclaircissage!$Q$4:$R$150,2,0))</f>
        <v>#N/A</v>
      </c>
      <c r="BD75" t="str">
        <f t="shared" si="14"/>
        <v>Haricot mangetout</v>
      </c>
      <c r="BE75" t="str">
        <f t="shared" si="15"/>
        <v>La Victoire (K)</v>
      </c>
      <c r="BG75" t="str">
        <f t="shared" si="16"/>
        <v>Haricot mangetout - La Victoire (K)</v>
      </c>
      <c r="BH75" s="65">
        <f t="shared" si="7"/>
        <v>14</v>
      </c>
      <c r="BJ75" t="str">
        <f t="shared" si="8"/>
        <v>Haricot mangetout - La Victoire (K)</v>
      </c>
      <c r="BK75" s="48">
        <f t="shared" si="36"/>
        <v>0</v>
      </c>
    </row>
    <row r="76" spans="2:63" ht="13.5">
      <c r="B76" s="88" t="s">
        <v>295</v>
      </c>
      <c r="C76" s="3" t="s">
        <v>296</v>
      </c>
      <c r="I76" s="5">
        <v>26</v>
      </c>
      <c r="J76" s="6">
        <v>26</v>
      </c>
      <c r="K76" s="5">
        <v>2</v>
      </c>
      <c r="L76" s="54">
        <f t="shared" si="42"/>
        <v>7</v>
      </c>
      <c r="M76" s="54">
        <f t="shared" si="48"/>
        <v>182</v>
      </c>
      <c r="N76" s="5">
        <f t="shared" si="49"/>
        <v>14</v>
      </c>
      <c r="O76" s="7">
        <v>0.97</v>
      </c>
      <c r="P76" s="54">
        <v>218</v>
      </c>
      <c r="Q76" s="5">
        <v>1</v>
      </c>
      <c r="S76" s="57"/>
      <c r="V76" s="9" t="s">
        <v>297</v>
      </c>
      <c r="W76" s="10">
        <v>4</v>
      </c>
      <c r="Y76" s="11">
        <v>1</v>
      </c>
      <c r="Z76" s="12" t="s">
        <v>298</v>
      </c>
      <c r="AA76" s="13">
        <v>41852</v>
      </c>
      <c r="AN76" t="str">
        <f t="shared" si="18"/>
        <v>Haricot mangetout - Calvy (G)</v>
      </c>
      <c r="AO76" s="65">
        <f t="shared" si="19"/>
        <v>218</v>
      </c>
      <c r="AQ76" t="str">
        <f t="shared" si="13"/>
        <v>Haricot mangetout - Calvy (G)</v>
      </c>
      <c r="AR76" t="str">
        <f t="shared" si="2"/>
        <v>35x15</v>
      </c>
      <c r="AS76" s="5" t="e">
        <f>IF(ISBLANK(AQ76),"",VLOOKUP($AQ76,Eclaircissage!$K$4:$L$150,2,0))</f>
        <v>#N/A</v>
      </c>
      <c r="AU76" t="str">
        <f t="shared" si="3"/>
        <v>Haricot mangetout - Calvy (G)</v>
      </c>
      <c r="AV76" t="str">
        <f t="shared" si="4"/>
        <v>35x15</v>
      </c>
      <c r="AX76" t="str">
        <f t="shared" si="5"/>
        <v>Haricot mangetout - Calvy (G)</v>
      </c>
      <c r="AY76" t="e">
        <f>IF(ISBLANK($AQ76),"",VLOOKUP($AQ76,Eclaircissage!$N$4:$O$150,2,0))</f>
        <v>#N/A</v>
      </c>
      <c r="BA76" t="str">
        <f t="shared" si="6"/>
        <v>Haricot mangetout - Calvy (G)</v>
      </c>
      <c r="BB76" t="e">
        <f>IF(ISBLANK($AQ76),"",VLOOKUP($AQ76,Eclaircissage!$Q$4:$R$150,2,0))</f>
        <v>#N/A</v>
      </c>
      <c r="BD76" t="str">
        <f t="shared" si="14"/>
        <v>Haricot mangetout</v>
      </c>
      <c r="BE76" t="str">
        <f t="shared" si="15"/>
        <v>Calvy (G)</v>
      </c>
      <c r="BG76" t="str">
        <f t="shared" si="16"/>
        <v>Haricot mangetout - Calvy (G)</v>
      </c>
      <c r="BH76" s="65">
        <f t="shared" si="7"/>
        <v>14</v>
      </c>
      <c r="BJ76" t="str">
        <f t="shared" si="8"/>
        <v>Haricot mangetout - Calvy (G)</v>
      </c>
      <c r="BK76" s="48">
        <f t="shared" si="36"/>
        <v>0</v>
      </c>
    </row>
    <row r="77" spans="2:63" ht="13.5">
      <c r="B77" s="88"/>
      <c r="L77" s="66">
        <f t="shared" si="42"/>
        <v>7</v>
      </c>
      <c r="M77" s="66">
        <f t="shared" si="48"/>
        <v>0</v>
      </c>
      <c r="N77" s="5">
        <f t="shared" si="49"/>
        <v>0</v>
      </c>
      <c r="P77" s="54">
        <f aca="true" t="shared" si="50" ref="P77:P87">M77+(M77*20/100)</f>
        <v>0</v>
      </c>
      <c r="S77" s="57"/>
      <c r="Z77" s="12" t="s">
        <v>299</v>
      </c>
      <c r="AN77">
        <f t="shared" si="18"/>
      </c>
      <c r="AO77" s="65">
        <f t="shared" si="19"/>
        <v>0</v>
      </c>
      <c r="AQ77">
        <f t="shared" si="13"/>
      </c>
      <c r="AR77">
        <f t="shared" si="2"/>
      </c>
      <c r="AS77" s="5">
        <f>IF(ISBLANK(AQ77),"",VLOOKUP($AQ77,Eclaircissage!$K$4:$L$150,2,0))</f>
      </c>
      <c r="AU77">
        <f t="shared" si="3"/>
      </c>
      <c r="AV77">
        <f t="shared" si="4"/>
      </c>
      <c r="AX77">
        <f t="shared" si="5"/>
      </c>
      <c r="AY77">
        <f>IF(ISBLANK($AQ77),"",VLOOKUP($AQ77,Eclaircissage!$N$4:$O$150,2,0))</f>
      </c>
      <c r="BA77">
        <f t="shared" si="6"/>
      </c>
      <c r="BB77">
        <f>IF(ISBLANK($AQ77),"",VLOOKUP($AQ77,Eclaircissage!$Q$4:$R$150,2,0))</f>
      </c>
      <c r="BD77">
        <f t="shared" si="14"/>
      </c>
      <c r="BE77" s="65">
        <f t="shared" si="15"/>
        <v>0</v>
      </c>
      <c r="BG77">
        <f t="shared" si="16"/>
      </c>
      <c r="BH77">
        <f t="shared" si="7"/>
      </c>
      <c r="BJ77">
        <f t="shared" si="8"/>
      </c>
      <c r="BK77" s="48">
        <f t="shared" si="36"/>
        <v>0</v>
      </c>
    </row>
    <row r="78" spans="1:63" s="52" customFormat="1" ht="13.5">
      <c r="A78" s="49" t="s">
        <v>300</v>
      </c>
      <c r="B78" s="50"/>
      <c r="C78" s="51"/>
      <c r="D78" s="52" t="s">
        <v>82</v>
      </c>
      <c r="E78" s="52" t="s">
        <v>107</v>
      </c>
      <c r="G78" s="53"/>
      <c r="H78" s="54" t="s">
        <v>125</v>
      </c>
      <c r="I78" s="54"/>
      <c r="J78" s="55"/>
      <c r="K78" s="54"/>
      <c r="L78" s="54">
        <f t="shared" si="42"/>
        <v>7</v>
      </c>
      <c r="M78" s="54">
        <v>280</v>
      </c>
      <c r="N78" s="54">
        <v>14</v>
      </c>
      <c r="O78" s="56"/>
      <c r="P78" s="54">
        <f t="shared" si="50"/>
        <v>336</v>
      </c>
      <c r="Q78" s="54">
        <v>6</v>
      </c>
      <c r="R78" s="149">
        <f>PRODUCT(M78,1/Q78)</f>
        <v>46.6666666666667</v>
      </c>
      <c r="S78" s="57">
        <f>PRODUCT(P78,1/Q78)</f>
        <v>56</v>
      </c>
      <c r="T78" s="58">
        <f>N78/Q78</f>
        <v>2.33333333333333</v>
      </c>
      <c r="U78" s="53"/>
      <c r="V78" s="54"/>
      <c r="W78" s="59"/>
      <c r="X78" s="54" t="s">
        <v>86</v>
      </c>
      <c r="Y78" s="60">
        <v>6</v>
      </c>
      <c r="Z78" s="90"/>
      <c r="AA78" s="91"/>
      <c r="AB78" s="104">
        <f>R78</f>
        <v>46.6666666666667</v>
      </c>
      <c r="AC78" s="60">
        <f>T78</f>
        <v>2.33333333333333</v>
      </c>
      <c r="AD78" s="50"/>
      <c r="AE78" s="60"/>
      <c r="AF78" s="50"/>
      <c r="AG78" s="60"/>
      <c r="AH78" s="54">
        <v>70</v>
      </c>
      <c r="AI78" s="54">
        <v>21</v>
      </c>
      <c r="AM78"/>
      <c r="AN78">
        <f t="shared" si="18"/>
      </c>
      <c r="AO78" s="65">
        <f t="shared" si="19"/>
        <v>0</v>
      </c>
      <c r="AQ78">
        <f t="shared" si="13"/>
      </c>
      <c r="AR78">
        <f t="shared" si="2"/>
      </c>
      <c r="AS78" s="5">
        <f>IF(ISBLANK(AQ78),"",VLOOKUP($AQ78,Eclaircissage!$K$4:$L$150,2,0))</f>
      </c>
      <c r="AT78" s="5"/>
      <c r="AU78">
        <f t="shared" si="3"/>
      </c>
      <c r="AV78">
        <f t="shared" si="4"/>
      </c>
      <c r="AW78"/>
      <c r="AX78">
        <f t="shared" si="5"/>
      </c>
      <c r="AY78">
        <f>IF(ISBLANK($AQ78),"",VLOOKUP($AQ78,Eclaircissage!$N$4:$O$150,2,0))</f>
      </c>
      <c r="AZ78"/>
      <c r="BA78">
        <f t="shared" si="6"/>
      </c>
      <c r="BB78">
        <f>IF(ISBLANK($AQ78),"",VLOOKUP($AQ78,Eclaircissage!$Q$4:$R$150,2,0))</f>
      </c>
      <c r="BD78">
        <f t="shared" si="14"/>
      </c>
      <c r="BE78" s="65">
        <f t="shared" si="15"/>
        <v>0</v>
      </c>
      <c r="BF78"/>
      <c r="BG78">
        <f t="shared" si="16"/>
      </c>
      <c r="BH78">
        <f t="shared" si="7"/>
      </c>
      <c r="BJ78">
        <f t="shared" si="8"/>
      </c>
      <c r="BK78" s="48">
        <f t="shared" si="36"/>
        <v>0</v>
      </c>
    </row>
    <row r="79" spans="2:63" ht="13.5">
      <c r="B79" s="50" t="s">
        <v>301</v>
      </c>
      <c r="C79" s="3" t="s">
        <v>302</v>
      </c>
      <c r="G79" s="4" t="s">
        <v>303</v>
      </c>
      <c r="I79" s="5">
        <v>40</v>
      </c>
      <c r="J79" s="6">
        <v>40</v>
      </c>
      <c r="K79" s="5">
        <v>2</v>
      </c>
      <c r="L79" s="54">
        <f t="shared" si="42"/>
        <v>7</v>
      </c>
      <c r="M79" s="54">
        <f aca="true" t="shared" si="51" ref="M79:M80">J79*L79</f>
        <v>280</v>
      </c>
      <c r="N79" s="5">
        <f aca="true" t="shared" si="52" ref="N79:N80">L79*K79</f>
        <v>14</v>
      </c>
      <c r="O79" s="7">
        <v>1</v>
      </c>
      <c r="P79" s="54">
        <f t="shared" si="50"/>
        <v>336</v>
      </c>
      <c r="S79" s="57"/>
      <c r="U79" s="4" t="s">
        <v>303</v>
      </c>
      <c r="V79" s="9" t="s">
        <v>304</v>
      </c>
      <c r="W79" s="10">
        <v>4</v>
      </c>
      <c r="Z79" s="12" t="s">
        <v>305</v>
      </c>
      <c r="AA79" s="13" t="s">
        <v>306</v>
      </c>
      <c r="AH79" s="5" t="s">
        <v>307</v>
      </c>
      <c r="AN79" t="str">
        <f t="shared" si="18"/>
        <v>Haricots à écosser - Flageolet Rouge (G)</v>
      </c>
      <c r="AO79" s="65">
        <f t="shared" si="19"/>
        <v>56</v>
      </c>
      <c r="AQ79" t="str">
        <f t="shared" si="13"/>
        <v>Haricots à écosser - Flageolet Rouge (G)</v>
      </c>
      <c r="AR79" t="str">
        <f t="shared" si="2"/>
        <v>35x10</v>
      </c>
      <c r="AS79" s="5" t="e">
        <f>IF(ISBLANK(AQ79),"",VLOOKUP($AQ79,Eclaircissage!$K$4:$L$150,2,0))</f>
        <v>#N/A</v>
      </c>
      <c r="AU79" t="str">
        <f t="shared" si="3"/>
        <v>Haricots à écosser - Flageolet Rouge (G)</v>
      </c>
      <c r="AV79" t="str">
        <f t="shared" si="4"/>
        <v>35x10</v>
      </c>
      <c r="AX79" t="str">
        <f t="shared" si="5"/>
        <v>Haricots à écosser - Flageolet Rouge (G)</v>
      </c>
      <c r="AY79" t="e">
        <f>IF(ISBLANK($AQ79),"",VLOOKUP($AQ79,Eclaircissage!$N$4:$O$150,2,0))</f>
        <v>#N/A</v>
      </c>
      <c r="BA79" t="str">
        <f t="shared" si="6"/>
        <v>Haricots à écosser - Flageolet Rouge (G)</v>
      </c>
      <c r="BB79" t="e">
        <f>IF(ISBLANK($AQ79),"",VLOOKUP($AQ79,Eclaircissage!$Q$4:$R$150,2,0))</f>
        <v>#N/A</v>
      </c>
      <c r="BD79" t="str">
        <f t="shared" si="14"/>
        <v>Haricots à écosser</v>
      </c>
      <c r="BE79" t="str">
        <f t="shared" si="15"/>
        <v>Flageolet Rouge (G)</v>
      </c>
      <c r="BG79" t="str">
        <f t="shared" si="16"/>
        <v>Haricots à écosser - Flageolet Rouge (G)</v>
      </c>
      <c r="BH79" s="65">
        <f t="shared" si="7"/>
        <v>2.33333333333333</v>
      </c>
      <c r="BJ79" t="str">
        <f t="shared" si="8"/>
        <v>Haricots à écosser - Flageolet Rouge (G)</v>
      </c>
      <c r="BK79" s="48">
        <f t="shared" si="36"/>
        <v>0</v>
      </c>
    </row>
    <row r="80" spans="2:63" ht="13.5">
      <c r="B80" s="50"/>
      <c r="L80" s="66">
        <f t="shared" si="42"/>
        <v>7</v>
      </c>
      <c r="M80" s="66">
        <f t="shared" si="51"/>
        <v>0</v>
      </c>
      <c r="N80" s="5">
        <f t="shared" si="52"/>
        <v>0</v>
      </c>
      <c r="P80" s="54">
        <f t="shared" si="50"/>
        <v>0</v>
      </c>
      <c r="S80" s="57"/>
      <c r="Z80" s="12" t="s">
        <v>308</v>
      </c>
      <c r="AN80">
        <f t="shared" si="18"/>
      </c>
      <c r="AO80" s="65">
        <f t="shared" si="19"/>
        <v>0</v>
      </c>
      <c r="AQ80">
        <f t="shared" si="13"/>
      </c>
      <c r="AR80">
        <f t="shared" si="2"/>
      </c>
      <c r="AS80" s="5">
        <f>IF(ISBLANK(AQ80),"",VLOOKUP($AQ80,Eclaircissage!$K$4:$L$150,2,0))</f>
      </c>
      <c r="AU80">
        <f t="shared" si="3"/>
      </c>
      <c r="AV80">
        <f t="shared" si="4"/>
      </c>
      <c r="AX80">
        <f t="shared" si="5"/>
      </c>
      <c r="AY80">
        <f>IF(ISBLANK($AQ80),"",VLOOKUP($AQ80,Eclaircissage!$N$4:$O$150,2,0))</f>
      </c>
      <c r="BA80">
        <f t="shared" si="6"/>
      </c>
      <c r="BB80">
        <f>IF(ISBLANK($AQ80),"",VLOOKUP($AQ80,Eclaircissage!$Q$4:$R$150,2,0))</f>
      </c>
      <c r="BD80">
        <f t="shared" si="14"/>
      </c>
      <c r="BE80" s="65">
        <f t="shared" si="15"/>
        <v>0</v>
      </c>
      <c r="BG80">
        <f t="shared" si="16"/>
      </c>
      <c r="BH80">
        <f t="shared" si="7"/>
      </c>
      <c r="BJ80">
        <f t="shared" si="8"/>
      </c>
      <c r="BK80" s="48">
        <f t="shared" si="36"/>
        <v>0</v>
      </c>
    </row>
    <row r="81" spans="1:63" s="114" customFormat="1" ht="13.5">
      <c r="A81" s="111" t="s">
        <v>309</v>
      </c>
      <c r="B81" s="112"/>
      <c r="C81" s="113"/>
      <c r="D81" s="114" t="s">
        <v>82</v>
      </c>
      <c r="F81" s="114" t="s">
        <v>310</v>
      </c>
      <c r="G81" s="115" t="s">
        <v>311</v>
      </c>
      <c r="H81" s="116" t="s">
        <v>312</v>
      </c>
      <c r="I81" s="116"/>
      <c r="J81" s="117"/>
      <c r="K81" s="116"/>
      <c r="L81" s="54">
        <f t="shared" si="42"/>
        <v>7</v>
      </c>
      <c r="M81" s="54">
        <v>1050</v>
      </c>
      <c r="N81" s="116">
        <v>21</v>
      </c>
      <c r="O81" s="118"/>
      <c r="P81" s="54">
        <f t="shared" si="50"/>
        <v>1260</v>
      </c>
      <c r="Q81" s="116">
        <v>1</v>
      </c>
      <c r="R81" s="119">
        <f>PRODUCT(M81,1/Q81)</f>
        <v>1050</v>
      </c>
      <c r="S81" s="57">
        <f>PRODUCT(P81,1/Q81)</f>
        <v>1260</v>
      </c>
      <c r="T81" s="119">
        <f>N81/Q81</f>
        <v>21</v>
      </c>
      <c r="U81" s="115" t="s">
        <v>311</v>
      </c>
      <c r="V81" s="116"/>
      <c r="W81" s="120"/>
      <c r="X81" s="116" t="s">
        <v>86</v>
      </c>
      <c r="Y81" s="121">
        <v>1</v>
      </c>
      <c r="Z81" s="122"/>
      <c r="AA81" s="123"/>
      <c r="AB81" s="121">
        <f>R81</f>
        <v>1050</v>
      </c>
      <c r="AC81" s="121">
        <f>T81</f>
        <v>21</v>
      </c>
      <c r="AD81" s="112"/>
      <c r="AE81" s="121"/>
      <c r="AF81" s="112"/>
      <c r="AG81" s="121"/>
      <c r="AH81" s="116"/>
      <c r="AI81" s="116" t="s">
        <v>152</v>
      </c>
      <c r="AJ81" t="s">
        <v>313</v>
      </c>
      <c r="AM81"/>
      <c r="AN81">
        <f t="shared" si="18"/>
      </c>
      <c r="AO81" s="65">
        <f t="shared" si="19"/>
        <v>0</v>
      </c>
      <c r="AQ81">
        <f t="shared" si="13"/>
      </c>
      <c r="AR81">
        <f t="shared" si="2"/>
      </c>
      <c r="AS81" s="5">
        <f>IF(ISBLANK(AQ81),"",VLOOKUP($AQ81,Eclaircissage!$K$4:$L$150,2,0))</f>
      </c>
      <c r="AT81" s="5"/>
      <c r="AU81">
        <f t="shared" si="3"/>
      </c>
      <c r="AV81">
        <f t="shared" si="4"/>
      </c>
      <c r="AW81"/>
      <c r="AX81">
        <f t="shared" si="5"/>
      </c>
      <c r="AY81">
        <f>IF(ISBLANK($AQ81),"",VLOOKUP($AQ81,Eclaircissage!$N$4:$O$150,2,0))</f>
      </c>
      <c r="AZ81"/>
      <c r="BA81">
        <f t="shared" si="6"/>
      </c>
      <c r="BB81">
        <f>IF(ISBLANK($AQ81),"",VLOOKUP($AQ81,Eclaircissage!$Q$4:$R$150,2,0))</f>
      </c>
      <c r="BD81">
        <f t="shared" si="14"/>
      </c>
      <c r="BE81" s="65">
        <f t="shared" si="15"/>
        <v>0</v>
      </c>
      <c r="BF81"/>
      <c r="BG81">
        <f t="shared" si="16"/>
      </c>
      <c r="BH81">
        <f t="shared" si="7"/>
      </c>
      <c r="BJ81">
        <f t="shared" si="8"/>
      </c>
      <c r="BK81" s="48">
        <f t="shared" si="36"/>
        <v>0</v>
      </c>
    </row>
    <row r="82" spans="2:63" ht="13.5">
      <c r="B82" s="112" t="s">
        <v>314</v>
      </c>
      <c r="C82" s="3" t="s">
        <v>128</v>
      </c>
      <c r="J82" s="6">
        <v>150</v>
      </c>
      <c r="K82" s="5">
        <v>3</v>
      </c>
      <c r="L82" s="54">
        <f t="shared" si="42"/>
        <v>7</v>
      </c>
      <c r="M82" s="54">
        <f aca="true" t="shared" si="53" ref="M82:M83">J82*L82</f>
        <v>1050</v>
      </c>
      <c r="N82" s="5">
        <f aca="true" t="shared" si="54" ref="N82:N83">L82*K82</f>
        <v>21</v>
      </c>
      <c r="O82" s="7">
        <v>0.92</v>
      </c>
      <c r="P82" s="54">
        <f t="shared" si="50"/>
        <v>1260</v>
      </c>
      <c r="S82" s="57"/>
      <c r="V82" s="9">
        <v>2</v>
      </c>
      <c r="W82" s="10">
        <v>2.65</v>
      </c>
      <c r="Z82" s="12" t="s">
        <v>155</v>
      </c>
      <c r="AA82" s="13">
        <v>41974</v>
      </c>
      <c r="AN82" t="str">
        <f t="shared" si="18"/>
        <v>Mâche - Verte de Cambrai (G)</v>
      </c>
      <c r="AO82" s="65">
        <f t="shared" si="19"/>
        <v>1260</v>
      </c>
      <c r="AQ82" t="str">
        <f t="shared" si="13"/>
        <v>Mâche - Verte de Cambrai (G)</v>
      </c>
      <c r="AR82" t="str">
        <f t="shared" si="2"/>
        <v>15x8</v>
      </c>
      <c r="AS82" s="5" t="str">
        <f>IF(ISBLANK(AQ82),"",VLOOKUP($AQ82,Eclaircissage!$K$4:$L$150,2,0))</f>
        <v>15x2</v>
      </c>
      <c r="AU82" t="str">
        <f t="shared" si="3"/>
        <v>Mâche - Verte de Cambrai (G)</v>
      </c>
      <c r="AV82" t="str">
        <f t="shared" si="4"/>
        <v>15x2</v>
      </c>
      <c r="AX82" t="str">
        <f t="shared" si="5"/>
        <v>Mâche - Verte de Cambrai (G)</v>
      </c>
      <c r="AY82">
        <f>IF(ISBLANK($AQ82),"",VLOOKUP($AQ82,Eclaircissage!$N$4:$O$150,2,0))</f>
        <v>8</v>
      </c>
      <c r="BA82" t="str">
        <f t="shared" si="6"/>
        <v>Mâche - Verte de Cambrai (G)</v>
      </c>
      <c r="BB82">
        <f>IF(ISBLANK($AQ82),"",VLOOKUP($AQ82,Eclaircissage!$Q$4:$R$150,2,0))</f>
      </c>
      <c r="BD82" t="str">
        <f t="shared" si="14"/>
        <v>Mâche</v>
      </c>
      <c r="BE82" t="str">
        <f t="shared" si="15"/>
        <v>Verte de Cambrai (G)</v>
      </c>
      <c r="BG82" t="str">
        <f t="shared" si="16"/>
        <v>Mâche - Verte de Cambrai (G)</v>
      </c>
      <c r="BH82" s="65">
        <f t="shared" si="7"/>
        <v>21</v>
      </c>
      <c r="BJ82" t="str">
        <f t="shared" si="8"/>
        <v>Mâche - Verte de Cambrai (G)</v>
      </c>
      <c r="BK82" s="48">
        <f t="shared" si="36"/>
        <v>0</v>
      </c>
    </row>
    <row r="83" spans="2:63" ht="13.5">
      <c r="B83" s="112"/>
      <c r="L83" s="66">
        <f t="shared" si="42"/>
        <v>7</v>
      </c>
      <c r="M83" s="66">
        <f t="shared" si="53"/>
        <v>0</v>
      </c>
      <c r="N83" s="5">
        <f t="shared" si="54"/>
        <v>0</v>
      </c>
      <c r="P83" s="54">
        <f t="shared" si="50"/>
        <v>0</v>
      </c>
      <c r="S83" s="57"/>
      <c r="Z83" s="12" t="s">
        <v>315</v>
      </c>
      <c r="AN83">
        <f t="shared" si="18"/>
      </c>
      <c r="AO83" s="65">
        <f t="shared" si="19"/>
        <v>0</v>
      </c>
      <c r="AQ83">
        <f t="shared" si="13"/>
      </c>
      <c r="AR83">
        <f t="shared" si="2"/>
      </c>
      <c r="AS83" s="5">
        <f>IF(ISBLANK(AQ83),"",VLOOKUP($AQ83,Eclaircissage!$K$4:$L$150,2,0))</f>
      </c>
      <c r="AU83">
        <f t="shared" si="3"/>
      </c>
      <c r="AV83">
        <f t="shared" si="4"/>
      </c>
      <c r="AX83">
        <f t="shared" si="5"/>
      </c>
      <c r="AY83">
        <f>IF(ISBLANK($AQ83),"",VLOOKUP($AQ83,Eclaircissage!$N$4:$O$150,2,0))</f>
      </c>
      <c r="BA83">
        <f t="shared" si="6"/>
      </c>
      <c r="BB83">
        <f>IF(ISBLANK($AQ83),"",VLOOKUP($AQ83,Eclaircissage!$Q$4:$R$150,2,0))</f>
      </c>
      <c r="BD83">
        <f t="shared" si="14"/>
      </c>
      <c r="BE83" s="65">
        <f t="shared" si="15"/>
        <v>0</v>
      </c>
      <c r="BG83">
        <f t="shared" si="16"/>
      </c>
      <c r="BH83">
        <f t="shared" si="7"/>
      </c>
      <c r="BJ83">
        <f t="shared" si="8"/>
      </c>
      <c r="BK83" s="48">
        <f t="shared" si="36"/>
        <v>0</v>
      </c>
    </row>
    <row r="84" spans="1:63" s="136" customFormat="1" ht="13.5">
      <c r="A84" s="133" t="s">
        <v>316</v>
      </c>
      <c r="B84" s="134"/>
      <c r="C84" s="135"/>
      <c r="D84" s="136" t="s">
        <v>82</v>
      </c>
      <c r="E84" s="136" t="s">
        <v>107</v>
      </c>
      <c r="G84" s="137">
        <v>30</v>
      </c>
      <c r="H84" s="138" t="s">
        <v>317</v>
      </c>
      <c r="I84" s="138"/>
      <c r="J84" s="139"/>
      <c r="K84" s="138"/>
      <c r="L84" s="54">
        <f t="shared" si="42"/>
        <v>7</v>
      </c>
      <c r="M84" s="54">
        <v>70</v>
      </c>
      <c r="N84" s="138">
        <v>21</v>
      </c>
      <c r="O84" s="140"/>
      <c r="P84" s="54">
        <f t="shared" si="50"/>
        <v>84</v>
      </c>
      <c r="Q84" s="138">
        <v>1</v>
      </c>
      <c r="R84" s="141">
        <f>PRODUCT(M84,1/Q84)</f>
        <v>70</v>
      </c>
      <c r="S84" s="57">
        <f>PRODUCT(P84,1/Q84)</f>
        <v>84</v>
      </c>
      <c r="T84" s="141">
        <f>N84/Q84</f>
        <v>21</v>
      </c>
      <c r="U84" s="137">
        <v>30</v>
      </c>
      <c r="V84" s="138"/>
      <c r="W84" s="143"/>
      <c r="X84" s="147" t="s">
        <v>86</v>
      </c>
      <c r="Y84" s="147">
        <v>1</v>
      </c>
      <c r="Z84" s="145"/>
      <c r="AA84" s="146"/>
      <c r="AB84" s="147">
        <f>R84</f>
        <v>70</v>
      </c>
      <c r="AC84" s="147">
        <f>T84</f>
        <v>21</v>
      </c>
      <c r="AD84" s="134"/>
      <c r="AE84" s="147"/>
      <c r="AF84" s="134"/>
      <c r="AG84" s="147"/>
      <c r="AH84" s="138" t="s">
        <v>211</v>
      </c>
      <c r="AI84" s="138" t="s">
        <v>226</v>
      </c>
      <c r="AJ84" t="s">
        <v>318</v>
      </c>
      <c r="AM84"/>
      <c r="AN84">
        <f t="shared" si="18"/>
      </c>
      <c r="AO84" s="65">
        <f t="shared" si="19"/>
        <v>0</v>
      </c>
      <c r="AQ84">
        <f t="shared" si="13"/>
      </c>
      <c r="AR84">
        <f t="shared" si="2"/>
      </c>
      <c r="AS84" s="5">
        <f>IF(ISBLANK(AQ84),"",VLOOKUP($AQ84,Eclaircissage!$K$4:$L$150,2,0))</f>
      </c>
      <c r="AT84" s="5"/>
      <c r="AU84">
        <f t="shared" si="3"/>
      </c>
      <c r="AV84">
        <f t="shared" si="4"/>
      </c>
      <c r="AW84"/>
      <c r="AX84">
        <f t="shared" si="5"/>
      </c>
      <c r="AY84">
        <f>IF(ISBLANK($AQ84),"",VLOOKUP($AQ84,Eclaircissage!$N$4:$O$150,2,0))</f>
      </c>
      <c r="AZ84"/>
      <c r="BA84">
        <f t="shared" si="6"/>
      </c>
      <c r="BB84">
        <f>IF(ISBLANK($AQ84),"",VLOOKUP($AQ84,Eclaircissage!$Q$4:$R$150,2,0))</f>
      </c>
      <c r="BD84">
        <f t="shared" si="14"/>
      </c>
      <c r="BE84" s="65">
        <f t="shared" si="15"/>
        <v>0</v>
      </c>
      <c r="BF84"/>
      <c r="BG84">
        <f t="shared" si="16"/>
      </c>
      <c r="BH84">
        <f t="shared" si="7"/>
      </c>
      <c r="BJ84">
        <f t="shared" si="8"/>
      </c>
      <c r="BK84" s="48">
        <f t="shared" si="36"/>
        <v>0</v>
      </c>
    </row>
    <row r="85" spans="2:63" ht="13.5">
      <c r="B85" s="134" t="s">
        <v>319</v>
      </c>
      <c r="H85" s="5" t="s">
        <v>320</v>
      </c>
      <c r="I85" s="150" t="s">
        <v>321</v>
      </c>
      <c r="J85" s="6">
        <v>10</v>
      </c>
      <c r="K85" s="5">
        <v>3</v>
      </c>
      <c r="L85" s="54">
        <f t="shared" si="42"/>
        <v>7</v>
      </c>
      <c r="M85" s="54">
        <f aca="true" t="shared" si="55" ref="M85:M95">J85*L85</f>
        <v>70</v>
      </c>
      <c r="N85" s="5">
        <f aca="true" t="shared" si="56" ref="N85:N91">L85*K85</f>
        <v>21</v>
      </c>
      <c r="O85" s="7">
        <v>0.9</v>
      </c>
      <c r="P85" s="54">
        <f t="shared" si="50"/>
        <v>84</v>
      </c>
      <c r="S85" s="57"/>
      <c r="V85" s="9" t="s">
        <v>322</v>
      </c>
      <c r="W85" s="10">
        <v>2.65</v>
      </c>
      <c r="Z85" s="12" t="s">
        <v>323</v>
      </c>
      <c r="AA85" s="13">
        <v>41883</v>
      </c>
      <c r="AN85" t="str">
        <f t="shared" si="18"/>
        <v>Maïs - Super doux hâtif Damaun (G)</v>
      </c>
      <c r="AO85" s="65">
        <f t="shared" si="19"/>
        <v>84</v>
      </c>
      <c r="AQ85" t="str">
        <f t="shared" si="13"/>
        <v>Maïs - Super doux hâtif Damaun (G)</v>
      </c>
      <c r="AR85" s="65">
        <f t="shared" si="2"/>
        <v>30</v>
      </c>
      <c r="AS85" s="5" t="e">
        <f>IF(ISBLANK(AQ85),"",VLOOKUP($AQ85,Eclaircissage!$K$4:$L$150,2,0))</f>
        <v>#N/A</v>
      </c>
      <c r="AU85" t="str">
        <f t="shared" si="3"/>
        <v>Maïs - Super doux hâtif Damaun (G)</v>
      </c>
      <c r="AV85">
        <f t="shared" si="4"/>
        <v>30</v>
      </c>
      <c r="AX85" t="str">
        <f t="shared" si="5"/>
        <v>Maïs - Super doux hâtif Damaun (G)</v>
      </c>
      <c r="AY85" t="e">
        <f>IF(ISBLANK($AQ85),"",VLOOKUP($AQ85,Eclaircissage!$N$4:$O$150,2,0))</f>
        <v>#N/A</v>
      </c>
      <c r="BA85" t="str">
        <f t="shared" si="6"/>
        <v>Maïs - Super doux hâtif Damaun (G)</v>
      </c>
      <c r="BB85" t="e">
        <f>IF(ISBLANK($AQ85),"",VLOOKUP($AQ85,Eclaircissage!$Q$4:$R$150,2,0))</f>
        <v>#N/A</v>
      </c>
      <c r="BD85" t="str">
        <f t="shared" si="14"/>
        <v>Maïs</v>
      </c>
      <c r="BE85" t="str">
        <f t="shared" si="15"/>
        <v>Super doux hâtif Damaun (G)</v>
      </c>
      <c r="BG85" t="str">
        <f t="shared" si="16"/>
        <v>Maïs - Super doux hâtif Damaun (G)</v>
      </c>
      <c r="BH85" s="65">
        <f t="shared" si="7"/>
        <v>21</v>
      </c>
      <c r="BJ85" t="str">
        <f t="shared" si="8"/>
        <v>Maïs - Super doux hâtif Damaun (G)</v>
      </c>
      <c r="BK85" s="48">
        <f t="shared" si="36"/>
        <v>0</v>
      </c>
    </row>
    <row r="86" spans="2:63" ht="13.5">
      <c r="B86" s="134"/>
      <c r="L86" s="54">
        <f t="shared" si="42"/>
        <v>7</v>
      </c>
      <c r="M86" s="54">
        <f t="shared" si="55"/>
        <v>0</v>
      </c>
      <c r="N86" s="5">
        <f t="shared" si="56"/>
        <v>0</v>
      </c>
      <c r="P86" s="54">
        <f t="shared" si="50"/>
        <v>0</v>
      </c>
      <c r="S86" s="57"/>
      <c r="Z86" s="12" t="s">
        <v>324</v>
      </c>
      <c r="AN86">
        <f t="shared" si="18"/>
      </c>
      <c r="AO86" s="65">
        <f t="shared" si="19"/>
        <v>0</v>
      </c>
      <c r="AQ86">
        <f t="shared" si="13"/>
      </c>
      <c r="AR86">
        <f t="shared" si="2"/>
      </c>
      <c r="AS86" s="5">
        <f>IF(ISBLANK(AQ86),"",VLOOKUP($AQ86,Eclaircissage!$K$4:$L$150,2,0))</f>
      </c>
      <c r="AU86">
        <f t="shared" si="3"/>
      </c>
      <c r="AV86">
        <f t="shared" si="4"/>
      </c>
      <c r="AX86">
        <f t="shared" si="5"/>
      </c>
      <c r="AY86">
        <f>IF(ISBLANK($AQ86),"",VLOOKUP($AQ86,Eclaircissage!$N$4:$O$150,2,0))</f>
      </c>
      <c r="BA86">
        <f t="shared" si="6"/>
      </c>
      <c r="BB86">
        <f>IF(ISBLANK($AQ86),"",VLOOKUP($AQ86,Eclaircissage!$Q$4:$R$150,2,0))</f>
      </c>
      <c r="BD86">
        <f t="shared" si="14"/>
      </c>
      <c r="BE86" s="65">
        <f t="shared" si="15"/>
        <v>0</v>
      </c>
      <c r="BG86">
        <f t="shared" si="16"/>
      </c>
      <c r="BH86">
        <f t="shared" si="7"/>
      </c>
      <c r="BJ86">
        <f t="shared" si="8"/>
      </c>
      <c r="BK86" s="48">
        <f t="shared" si="36"/>
        <v>0</v>
      </c>
    </row>
    <row r="87" spans="2:63" ht="13.5">
      <c r="B87" s="134"/>
      <c r="L87" s="66">
        <f t="shared" si="42"/>
        <v>7</v>
      </c>
      <c r="M87" s="66">
        <f t="shared" si="55"/>
        <v>0</v>
      </c>
      <c r="N87" s="5">
        <f t="shared" si="56"/>
        <v>0</v>
      </c>
      <c r="P87" s="54">
        <f t="shared" si="50"/>
        <v>0</v>
      </c>
      <c r="S87" s="57"/>
      <c r="AN87">
        <f t="shared" si="18"/>
      </c>
      <c r="AO87" s="65">
        <f t="shared" si="19"/>
        <v>0</v>
      </c>
      <c r="AQ87">
        <f t="shared" si="13"/>
      </c>
      <c r="AR87">
        <f t="shared" si="2"/>
      </c>
      <c r="AS87" s="5">
        <f>IF(ISBLANK(AQ87),"",VLOOKUP($AQ87,Eclaircissage!$K$4:$L$150,2,0))</f>
      </c>
      <c r="AU87">
        <f t="shared" si="3"/>
      </c>
      <c r="AV87">
        <f t="shared" si="4"/>
      </c>
      <c r="AX87">
        <f t="shared" si="5"/>
      </c>
      <c r="AY87">
        <f>IF(ISBLANK($AQ87),"",VLOOKUP($AQ87,Eclaircissage!$N$4:$O$150,2,0))</f>
      </c>
      <c r="BA87">
        <f t="shared" si="6"/>
      </c>
      <c r="BB87">
        <f>IF(ISBLANK($AQ87),"",VLOOKUP($AQ87,Eclaircissage!$Q$4:$R$150,2,0))</f>
      </c>
      <c r="BD87">
        <f t="shared" si="14"/>
      </c>
      <c r="BE87" s="65">
        <f t="shared" si="15"/>
        <v>0</v>
      </c>
      <c r="BG87">
        <f t="shared" si="16"/>
      </c>
      <c r="BH87">
        <f t="shared" si="7"/>
      </c>
      <c r="BJ87">
        <f t="shared" si="8"/>
      </c>
      <c r="BK87" s="48">
        <f t="shared" si="36"/>
        <v>0</v>
      </c>
    </row>
    <row r="88" spans="1:63" s="52" customFormat="1" ht="13.5">
      <c r="A88" s="49" t="s">
        <v>325</v>
      </c>
      <c r="B88" s="50"/>
      <c r="C88" s="51"/>
      <c r="D88" s="52" t="s">
        <v>92</v>
      </c>
      <c r="E88" s="52" t="s">
        <v>140</v>
      </c>
      <c r="F88" s="52" t="s">
        <v>94</v>
      </c>
      <c r="G88" s="53">
        <v>60</v>
      </c>
      <c r="H88" s="54" t="s">
        <v>326</v>
      </c>
      <c r="I88" s="54" t="s">
        <v>327</v>
      </c>
      <c r="J88" s="55">
        <v>8</v>
      </c>
      <c r="K88" s="54">
        <v>5</v>
      </c>
      <c r="L88" s="54">
        <f t="shared" si="42"/>
        <v>7</v>
      </c>
      <c r="M88" s="54">
        <f t="shared" si="55"/>
        <v>56</v>
      </c>
      <c r="N88" s="54">
        <f t="shared" si="56"/>
        <v>35</v>
      </c>
      <c r="O88" s="56"/>
      <c r="P88" s="54">
        <v>67</v>
      </c>
      <c r="Q88" s="54">
        <v>2</v>
      </c>
      <c r="R88" s="57">
        <v>28</v>
      </c>
      <c r="S88" s="57">
        <v>34</v>
      </c>
      <c r="T88" s="58">
        <f>N88/Q88</f>
        <v>17.5</v>
      </c>
      <c r="U88" s="53">
        <v>60</v>
      </c>
      <c r="V88" s="54"/>
      <c r="W88" s="59"/>
      <c r="X88" s="54" t="s">
        <v>96</v>
      </c>
      <c r="Y88" s="60">
        <v>2</v>
      </c>
      <c r="Z88" s="90"/>
      <c r="AA88" s="91"/>
      <c r="AB88" s="60">
        <f>R88</f>
        <v>28</v>
      </c>
      <c r="AC88" s="60"/>
      <c r="AD88" s="50"/>
      <c r="AE88" s="60"/>
      <c r="AF88" s="50"/>
      <c r="AG88" s="60">
        <f>T88</f>
        <v>17.5</v>
      </c>
      <c r="AH88" s="54">
        <v>75</v>
      </c>
      <c r="AI88" s="54"/>
      <c r="AJ88" t="s">
        <v>99</v>
      </c>
      <c r="AM88"/>
      <c r="AN88">
        <f t="shared" si="18"/>
      </c>
      <c r="AO88" s="65">
        <f t="shared" si="19"/>
        <v>0</v>
      </c>
      <c r="AQ88">
        <f t="shared" si="13"/>
      </c>
      <c r="AR88">
        <f t="shared" si="2"/>
      </c>
      <c r="AS88" s="5">
        <f>IF(ISBLANK(AQ88),"",VLOOKUP($AQ88,Eclaircissage!$K$4:$L$150,2,0))</f>
      </c>
      <c r="AT88" s="5"/>
      <c r="AU88">
        <f t="shared" si="3"/>
      </c>
      <c r="AV88">
        <f t="shared" si="4"/>
      </c>
      <c r="AW88"/>
      <c r="AX88">
        <f t="shared" si="5"/>
      </c>
      <c r="AY88">
        <f>IF(ISBLANK($AQ88),"",VLOOKUP($AQ88,Eclaircissage!$N$4:$O$150,2,0))</f>
      </c>
      <c r="AZ88"/>
      <c r="BA88">
        <f t="shared" si="6"/>
      </c>
      <c r="BB88">
        <f>IF(ISBLANK($AQ88),"",VLOOKUP($AQ88,Eclaircissage!$Q$4:$R$150,2,0))</f>
      </c>
      <c r="BD88">
        <f t="shared" si="14"/>
      </c>
      <c r="BE88" s="65">
        <f t="shared" si="15"/>
        <v>0</v>
      </c>
      <c r="BF88"/>
      <c r="BG88">
        <f t="shared" si="16"/>
      </c>
      <c r="BH88">
        <f t="shared" si="7"/>
      </c>
      <c r="BJ88">
        <f t="shared" si="8"/>
      </c>
      <c r="BK88" s="48">
        <f t="shared" si="36"/>
        <v>0</v>
      </c>
    </row>
    <row r="89" spans="2:63" ht="13.5">
      <c r="B89" s="50" t="s">
        <v>328</v>
      </c>
      <c r="C89" s="3" t="s">
        <v>329</v>
      </c>
      <c r="F89" t="s">
        <v>330</v>
      </c>
      <c r="H89" s="5" t="s">
        <v>331</v>
      </c>
      <c r="I89" s="5" t="s">
        <v>332</v>
      </c>
      <c r="J89" s="6">
        <v>4</v>
      </c>
      <c r="K89" s="5">
        <v>2.5</v>
      </c>
      <c r="L89" s="54">
        <f t="shared" si="42"/>
        <v>7</v>
      </c>
      <c r="M89" s="54">
        <f t="shared" si="55"/>
        <v>28</v>
      </c>
      <c r="N89" s="5">
        <f t="shared" si="56"/>
        <v>17.5</v>
      </c>
      <c r="P89" s="54">
        <v>34</v>
      </c>
      <c r="Q89" s="5">
        <v>1</v>
      </c>
      <c r="S89" s="57"/>
      <c r="V89" s="9" t="s">
        <v>230</v>
      </c>
      <c r="Y89" s="11">
        <v>1</v>
      </c>
      <c r="Z89" s="12" t="s">
        <v>333</v>
      </c>
      <c r="AA89" s="13">
        <v>41835</v>
      </c>
      <c r="AE89" s="11" t="s">
        <v>334</v>
      </c>
      <c r="AF89" s="110">
        <v>41760</v>
      </c>
      <c r="AN89" t="str">
        <f t="shared" si="18"/>
        <v>Melon - Vert Grimpant (K)</v>
      </c>
      <c r="AO89" s="65">
        <f t="shared" si="19"/>
        <v>34</v>
      </c>
      <c r="AQ89" t="str">
        <f t="shared" si="13"/>
        <v>Melon - Vert Grimpant (K)</v>
      </c>
      <c r="AR89" s="65">
        <f t="shared" si="2"/>
        <v>60</v>
      </c>
      <c r="AS89" s="5" t="e">
        <f>IF(ISBLANK(AQ89),"",VLOOKUP($AQ89,Eclaircissage!$K$4:$L$150,2,0))</f>
        <v>#N/A</v>
      </c>
      <c r="AU89" t="str">
        <f t="shared" si="3"/>
        <v>Melon - Vert Grimpant (K)</v>
      </c>
      <c r="AV89">
        <f t="shared" si="4"/>
        <v>60</v>
      </c>
      <c r="AX89" t="str">
        <f t="shared" si="5"/>
        <v>Melon - Vert Grimpant (K)</v>
      </c>
      <c r="AY89" t="e">
        <f>IF(ISBLANK($AQ89),"",VLOOKUP($AQ89,Eclaircissage!$N$4:$O$150,2,0))</f>
        <v>#N/A</v>
      </c>
      <c r="BA89" t="str">
        <f t="shared" si="6"/>
        <v>Melon - Vert Grimpant (K)</v>
      </c>
      <c r="BB89" t="e">
        <f>IF(ISBLANK($AQ89),"",VLOOKUP($AQ89,Eclaircissage!$Q$4:$R$150,2,0))</f>
        <v>#N/A</v>
      </c>
      <c r="BD89" t="str">
        <f t="shared" si="14"/>
        <v>Melon</v>
      </c>
      <c r="BE89" t="str">
        <f t="shared" si="15"/>
        <v>Vert Grimpant (K)</v>
      </c>
      <c r="BG89" t="str">
        <f t="shared" si="16"/>
        <v>Melon - Vert Grimpant (K)</v>
      </c>
      <c r="BH89" s="65">
        <f t="shared" si="7"/>
        <v>0</v>
      </c>
      <c r="BJ89" t="str">
        <f t="shared" si="8"/>
        <v>Melon - Vert Grimpant (K)</v>
      </c>
      <c r="BK89" s="48">
        <f t="shared" si="36"/>
        <v>17.5</v>
      </c>
    </row>
    <row r="90" spans="2:63" ht="13.5">
      <c r="B90" s="50" t="s">
        <v>335</v>
      </c>
      <c r="C90" s="3" t="s">
        <v>329</v>
      </c>
      <c r="I90" s="5" t="s">
        <v>332</v>
      </c>
      <c r="J90" s="6">
        <v>4</v>
      </c>
      <c r="K90" s="5">
        <v>2.5</v>
      </c>
      <c r="L90" s="54">
        <f t="shared" si="42"/>
        <v>7</v>
      </c>
      <c r="M90" s="54">
        <f t="shared" si="55"/>
        <v>28</v>
      </c>
      <c r="N90" s="5">
        <f t="shared" si="56"/>
        <v>17.5</v>
      </c>
      <c r="P90" s="54">
        <v>34</v>
      </c>
      <c r="Q90" s="5">
        <v>1</v>
      </c>
      <c r="S90" s="57"/>
      <c r="V90" s="9" t="s">
        <v>230</v>
      </c>
      <c r="Y90" s="11">
        <v>1</v>
      </c>
      <c r="Z90" s="12" t="s">
        <v>336</v>
      </c>
      <c r="AA90" s="13">
        <v>41866</v>
      </c>
      <c r="AE90" s="11" t="s">
        <v>337</v>
      </c>
      <c r="AF90" s="110">
        <v>41791</v>
      </c>
      <c r="AN90" t="str">
        <f t="shared" si="18"/>
        <v>Melon - De Bellegarde (K)</v>
      </c>
      <c r="AO90" s="65">
        <f t="shared" si="19"/>
        <v>34</v>
      </c>
      <c r="AQ90" t="str">
        <f t="shared" si="13"/>
        <v>Melon - De Bellegarde (K)</v>
      </c>
      <c r="AR90" s="65">
        <f t="shared" si="2"/>
        <v>60</v>
      </c>
      <c r="AS90" s="5" t="e">
        <f>IF(ISBLANK(AQ90),"",VLOOKUP($AQ90,Eclaircissage!$K$4:$L$150,2,0))</f>
        <v>#N/A</v>
      </c>
      <c r="AU90" t="str">
        <f t="shared" si="3"/>
        <v>Melon - De Bellegarde (K)</v>
      </c>
      <c r="AV90">
        <f t="shared" si="4"/>
        <v>60</v>
      </c>
      <c r="AX90" t="str">
        <f t="shared" si="5"/>
        <v>Melon - De Bellegarde (K)</v>
      </c>
      <c r="AY90" t="e">
        <f>IF(ISBLANK($AQ90),"",VLOOKUP($AQ90,Eclaircissage!$N$4:$O$150,2,0))</f>
        <v>#N/A</v>
      </c>
      <c r="BA90" t="str">
        <f t="shared" si="6"/>
        <v>Melon - De Bellegarde (K)</v>
      </c>
      <c r="BB90" t="e">
        <f>IF(ISBLANK($AQ90),"",VLOOKUP($AQ90,Eclaircissage!$Q$4:$R$150,2,0))</f>
        <v>#N/A</v>
      </c>
      <c r="BD90" t="str">
        <f t="shared" si="14"/>
        <v>Melon</v>
      </c>
      <c r="BE90" t="str">
        <f t="shared" si="15"/>
        <v>De Bellegarde (K)</v>
      </c>
      <c r="BG90" t="str">
        <f t="shared" si="16"/>
        <v>Melon - De Bellegarde (K)</v>
      </c>
      <c r="BH90" s="65">
        <f t="shared" si="7"/>
        <v>0</v>
      </c>
      <c r="BJ90" t="str">
        <f t="shared" si="8"/>
        <v>Melon - De Bellegarde (K)</v>
      </c>
      <c r="BK90" s="48">
        <f t="shared" si="36"/>
        <v>17.5</v>
      </c>
    </row>
    <row r="91" spans="2:63" ht="13.5">
      <c r="B91" s="50"/>
      <c r="L91" s="66">
        <f t="shared" si="42"/>
        <v>7</v>
      </c>
      <c r="M91" s="66">
        <f t="shared" si="55"/>
        <v>0</v>
      </c>
      <c r="N91" s="5">
        <f t="shared" si="56"/>
        <v>0</v>
      </c>
      <c r="P91" s="54">
        <f aca="true" t="shared" si="57" ref="P91:P117">M91+(M91*20/100)</f>
        <v>0</v>
      </c>
      <c r="S91" s="57"/>
      <c r="Z91" s="12" t="s">
        <v>338</v>
      </c>
      <c r="AE91" s="11" t="s">
        <v>339</v>
      </c>
      <c r="AN91">
        <f t="shared" si="18"/>
      </c>
      <c r="AO91" s="65">
        <f t="shared" si="19"/>
        <v>0</v>
      </c>
      <c r="AQ91">
        <f t="shared" si="13"/>
      </c>
      <c r="AR91">
        <f t="shared" si="2"/>
      </c>
      <c r="AS91" s="5">
        <f>IF(ISBLANK(AQ91),"",VLOOKUP($AQ91,Eclaircissage!$K$4:$L$150,2,0))</f>
      </c>
      <c r="AU91">
        <f t="shared" si="3"/>
      </c>
      <c r="AV91">
        <f t="shared" si="4"/>
      </c>
      <c r="AX91">
        <f t="shared" si="5"/>
      </c>
      <c r="AY91">
        <f>IF(ISBLANK($AQ91),"",VLOOKUP($AQ91,Eclaircissage!$N$4:$O$150,2,0))</f>
      </c>
      <c r="BA91">
        <f t="shared" si="6"/>
      </c>
      <c r="BB91">
        <f>IF(ISBLANK($AQ91),"",VLOOKUP($AQ91,Eclaircissage!$Q$4:$R$150,2,0))</f>
      </c>
      <c r="BD91">
        <f t="shared" si="14"/>
      </c>
      <c r="BE91" s="65">
        <f t="shared" si="15"/>
        <v>0</v>
      </c>
      <c r="BG91">
        <f t="shared" si="16"/>
      </c>
      <c r="BH91">
        <f t="shared" si="7"/>
      </c>
      <c r="BJ91">
        <f t="shared" si="8"/>
      </c>
      <c r="BK91" s="48">
        <f t="shared" si="36"/>
        <v>0</v>
      </c>
    </row>
    <row r="92" spans="1:63" s="94" customFormat="1" ht="13.5">
      <c r="A92" s="92" t="s">
        <v>340</v>
      </c>
      <c r="B92" s="88"/>
      <c r="C92" s="93"/>
      <c r="D92" s="94" t="s">
        <v>82</v>
      </c>
      <c r="E92" s="94" t="s">
        <v>107</v>
      </c>
      <c r="F92" s="94" t="s">
        <v>341</v>
      </c>
      <c r="G92" s="95" t="s">
        <v>311</v>
      </c>
      <c r="H92" s="96" t="s">
        <v>342</v>
      </c>
      <c r="I92" s="96"/>
      <c r="J92" s="97"/>
      <c r="K92" s="96"/>
      <c r="L92" s="54">
        <f t="shared" si="42"/>
        <v>7</v>
      </c>
      <c r="M92" s="54">
        <f t="shared" si="55"/>
        <v>0</v>
      </c>
      <c r="N92" s="96">
        <v>17.5</v>
      </c>
      <c r="O92" s="98"/>
      <c r="P92" s="54">
        <f t="shared" si="57"/>
        <v>0</v>
      </c>
      <c r="Q92" s="96">
        <v>4</v>
      </c>
      <c r="R92" s="99">
        <f>PRODUCT(M92,1/Q92)</f>
        <v>0</v>
      </c>
      <c r="S92" s="57">
        <f aca="true" t="shared" si="58" ref="S92:S94">PRODUCT(P92,1/Q92)</f>
        <v>0</v>
      </c>
      <c r="T92" s="100">
        <f aca="true" t="shared" si="59" ref="T92:T94">N92/Q92</f>
        <v>4.375</v>
      </c>
      <c r="U92" s="95" t="s">
        <v>311</v>
      </c>
      <c r="V92" s="96"/>
      <c r="W92" s="101"/>
      <c r="X92" s="108" t="s">
        <v>86</v>
      </c>
      <c r="Y92" s="108">
        <v>4</v>
      </c>
      <c r="Z92" s="106"/>
      <c r="AA92" s="107"/>
      <c r="AB92" s="108">
        <f aca="true" t="shared" si="60" ref="AB92:AB94">R92</f>
        <v>0</v>
      </c>
      <c r="AC92" s="108">
        <f aca="true" t="shared" si="61" ref="AC92:AC94">T92</f>
        <v>4.375</v>
      </c>
      <c r="AD92" s="88"/>
      <c r="AE92" s="108"/>
      <c r="AF92" s="88"/>
      <c r="AG92" s="108"/>
      <c r="AH92" s="96">
        <v>40</v>
      </c>
      <c r="AI92" s="96">
        <v>10</v>
      </c>
      <c r="AJ92" t="s">
        <v>343</v>
      </c>
      <c r="AM92"/>
      <c r="AN92">
        <f t="shared" si="18"/>
      </c>
      <c r="AO92" s="65">
        <f t="shared" si="19"/>
        <v>0</v>
      </c>
      <c r="AQ92">
        <f t="shared" si="13"/>
      </c>
      <c r="AR92">
        <f t="shared" si="2"/>
      </c>
      <c r="AS92" s="5">
        <f>IF(ISBLANK(AQ92),"",VLOOKUP($AQ92,Eclaircissage!$K$4:$L$150,2,0))</f>
      </c>
      <c r="AT92" s="5"/>
      <c r="AU92">
        <f t="shared" si="3"/>
      </c>
      <c r="AV92">
        <f t="shared" si="4"/>
      </c>
      <c r="AW92"/>
      <c r="AX92">
        <f t="shared" si="5"/>
      </c>
      <c r="AY92">
        <f>IF(ISBLANK($AQ92),"",VLOOKUP($AQ92,Eclaircissage!$N$4:$O$150,2,0))</f>
      </c>
      <c r="AZ92"/>
      <c r="BA92">
        <f t="shared" si="6"/>
      </c>
      <c r="BB92">
        <f>IF(ISBLANK($AQ92),"",VLOOKUP($AQ92,Eclaircissage!$Q$4:$R$150,2,0))</f>
      </c>
      <c r="BD92">
        <f t="shared" si="14"/>
      </c>
      <c r="BE92" s="65">
        <f t="shared" si="15"/>
        <v>0</v>
      </c>
      <c r="BF92"/>
      <c r="BG92">
        <f t="shared" si="16"/>
      </c>
      <c r="BH92">
        <f t="shared" si="7"/>
      </c>
      <c r="BJ92">
        <f t="shared" si="8"/>
      </c>
      <c r="BK92" s="48">
        <f t="shared" si="36"/>
        <v>0</v>
      </c>
    </row>
    <row r="93" spans="2:63" ht="13.5">
      <c r="B93" s="88" t="s">
        <v>344</v>
      </c>
      <c r="C93" s="3" t="s">
        <v>345</v>
      </c>
      <c r="F93" t="s">
        <v>346</v>
      </c>
      <c r="I93" s="5">
        <v>40</v>
      </c>
      <c r="J93" s="6">
        <v>40</v>
      </c>
      <c r="K93" s="5">
        <v>1</v>
      </c>
      <c r="L93" s="54">
        <f t="shared" si="42"/>
        <v>7</v>
      </c>
      <c r="M93" s="54">
        <f t="shared" si="55"/>
        <v>280</v>
      </c>
      <c r="N93" s="5">
        <f aca="true" t="shared" si="62" ref="N93:N95">L93*K93</f>
        <v>7</v>
      </c>
      <c r="P93" s="54">
        <f t="shared" si="57"/>
        <v>336</v>
      </c>
      <c r="Q93" s="5">
        <v>3</v>
      </c>
      <c r="R93" s="151">
        <f aca="true" t="shared" si="63" ref="R93:R94">M93/Q93</f>
        <v>93.3333333333333</v>
      </c>
      <c r="S93" s="57">
        <f t="shared" si="58"/>
        <v>112</v>
      </c>
      <c r="T93" s="103">
        <f t="shared" si="59"/>
        <v>2.33333333333333</v>
      </c>
      <c r="V93" s="9" t="s">
        <v>347</v>
      </c>
      <c r="Y93" s="11">
        <v>3</v>
      </c>
      <c r="Z93" s="12" t="s">
        <v>348</v>
      </c>
      <c r="AA93" s="13" t="s">
        <v>349</v>
      </c>
      <c r="AB93" s="152">
        <f t="shared" si="60"/>
        <v>93.3333333333333</v>
      </c>
      <c r="AC93" s="5">
        <f t="shared" si="61"/>
        <v>2.33333333333333</v>
      </c>
      <c r="AN93" t="str">
        <f t="shared" si="18"/>
        <v>Navet - De Milan à Collet Rose (K)</v>
      </c>
      <c r="AO93" s="65">
        <f t="shared" si="19"/>
        <v>112</v>
      </c>
      <c r="AQ93" t="str">
        <f t="shared" si="13"/>
        <v>Navet - De Milan à Collet Rose (K)</v>
      </c>
      <c r="AR93" t="str">
        <f t="shared" si="2"/>
        <v>15x8</v>
      </c>
      <c r="AS93" s="5" t="str">
        <f>IF(ISBLANK(AQ93),"",VLOOKUP($AQ93,Eclaircissage!$K$4:$L$150,2,0))</f>
        <v>15x3</v>
      </c>
      <c r="AU93" t="str">
        <f t="shared" si="3"/>
        <v>Navet - De Milan à Collet Rose (K)</v>
      </c>
      <c r="AV93" t="str">
        <f t="shared" si="4"/>
        <v>15x3</v>
      </c>
      <c r="AX93" t="str">
        <f t="shared" si="5"/>
        <v>Navet - De Milan à Collet Rose (K)</v>
      </c>
      <c r="AY93">
        <f>IF(ISBLANK($AQ93),"",VLOOKUP($AQ93,Eclaircissage!$N$4:$O$150,2,0))</f>
        <v>8</v>
      </c>
      <c r="BA93" t="str">
        <f t="shared" si="6"/>
        <v>Navet - De Milan à Collet Rose (K)</v>
      </c>
      <c r="BB93">
        <f>IF(ISBLANK($AQ93),"",VLOOKUP($AQ93,Eclaircissage!$Q$4:$R$150,2,0))</f>
      </c>
      <c r="BD93" t="str">
        <f t="shared" si="14"/>
        <v>Navet</v>
      </c>
      <c r="BE93" t="str">
        <f t="shared" si="15"/>
        <v>De Milan à Collet Rose (K)</v>
      </c>
      <c r="BG93" t="str">
        <f t="shared" si="16"/>
        <v>Navet - De Milan à Collet Rose (K)</v>
      </c>
      <c r="BH93" s="65">
        <f t="shared" si="7"/>
        <v>2.33333333333333</v>
      </c>
      <c r="BJ93" t="str">
        <f t="shared" si="8"/>
        <v>Navet - De Milan à Collet Rose (K)</v>
      </c>
      <c r="BK93" s="48">
        <f t="shared" si="36"/>
        <v>0</v>
      </c>
    </row>
    <row r="94" spans="2:63" ht="13.5">
      <c r="B94" s="88" t="s">
        <v>350</v>
      </c>
      <c r="C94" s="3" t="s">
        <v>351</v>
      </c>
      <c r="F94" t="s">
        <v>352</v>
      </c>
      <c r="I94" s="5">
        <v>60</v>
      </c>
      <c r="J94" s="6">
        <v>60</v>
      </c>
      <c r="K94" s="5">
        <v>1.5</v>
      </c>
      <c r="L94" s="54">
        <f t="shared" si="42"/>
        <v>7</v>
      </c>
      <c r="M94" s="54">
        <f t="shared" si="55"/>
        <v>420</v>
      </c>
      <c r="N94" s="5">
        <f t="shared" si="62"/>
        <v>10.5</v>
      </c>
      <c r="P94" s="54">
        <f t="shared" si="57"/>
        <v>504</v>
      </c>
      <c r="Q94" s="5">
        <v>1</v>
      </c>
      <c r="R94" s="8">
        <f t="shared" si="63"/>
        <v>420</v>
      </c>
      <c r="S94" s="57">
        <f t="shared" si="58"/>
        <v>504</v>
      </c>
      <c r="T94" s="103">
        <f t="shared" si="59"/>
        <v>10.5</v>
      </c>
      <c r="V94" s="9" t="s">
        <v>353</v>
      </c>
      <c r="W94" s="10">
        <v>2.65</v>
      </c>
      <c r="Y94" s="11">
        <v>1</v>
      </c>
      <c r="Z94" s="12" t="s">
        <v>354</v>
      </c>
      <c r="AA94" s="13">
        <v>41944</v>
      </c>
      <c r="AB94" s="11">
        <f t="shared" si="60"/>
        <v>420</v>
      </c>
      <c r="AC94" s="5">
        <f t="shared" si="61"/>
        <v>10.5</v>
      </c>
      <c r="AN94" t="str">
        <f t="shared" si="18"/>
        <v>Navet - Noir long de Pardailhan (G)</v>
      </c>
      <c r="AO94" s="65">
        <f t="shared" si="19"/>
        <v>504</v>
      </c>
      <c r="AQ94" t="str">
        <f t="shared" si="13"/>
        <v>Navet - Noir long de Pardailhan (G)</v>
      </c>
      <c r="AR94" t="str">
        <f t="shared" si="2"/>
        <v>15x8</v>
      </c>
      <c r="AS94" s="5" t="str">
        <f>IF(ISBLANK(AQ94),"",VLOOKUP($AQ94,Eclaircissage!$K$4:$L$150,2,0))</f>
        <v>15x3</v>
      </c>
      <c r="AU94" t="str">
        <f t="shared" si="3"/>
        <v>Navet - Noir long de Pardailhan (G)</v>
      </c>
      <c r="AV94" t="str">
        <f t="shared" si="4"/>
        <v>15x3</v>
      </c>
      <c r="AX94" t="str">
        <f t="shared" si="5"/>
        <v>Navet - Noir long de Pardailhan (G)</v>
      </c>
      <c r="AY94">
        <f>IF(ISBLANK($AQ94),"",VLOOKUP($AQ94,Eclaircissage!$N$4:$O$150,2,0))</f>
        <v>8</v>
      </c>
      <c r="BA94" t="str">
        <f t="shared" si="6"/>
        <v>Navet - Noir long de Pardailhan (G)</v>
      </c>
      <c r="BB94">
        <f>IF(ISBLANK($AQ94),"",VLOOKUP($AQ94,Eclaircissage!$Q$4:$R$150,2,0))</f>
      </c>
      <c r="BD94" t="str">
        <f t="shared" si="14"/>
        <v>Navet</v>
      </c>
      <c r="BE94" t="str">
        <f t="shared" si="15"/>
        <v>Noir long de Pardailhan (G)</v>
      </c>
      <c r="BG94" t="str">
        <f t="shared" si="16"/>
        <v>Navet - Noir long de Pardailhan (G)</v>
      </c>
      <c r="BH94" s="65">
        <f t="shared" si="7"/>
        <v>10.5</v>
      </c>
      <c r="BJ94" t="str">
        <f t="shared" si="8"/>
        <v>Navet - Noir long de Pardailhan (G)</v>
      </c>
      <c r="BK94" s="48">
        <f t="shared" si="36"/>
        <v>0</v>
      </c>
    </row>
    <row r="95" spans="2:63" ht="13.5">
      <c r="B95" s="88"/>
      <c r="L95" s="66">
        <f t="shared" si="42"/>
        <v>7</v>
      </c>
      <c r="M95" s="66">
        <f t="shared" si="55"/>
        <v>0</v>
      </c>
      <c r="N95" s="5">
        <f t="shared" si="62"/>
        <v>0</v>
      </c>
      <c r="P95" s="54">
        <f t="shared" si="57"/>
        <v>0</v>
      </c>
      <c r="S95" s="57"/>
      <c r="AN95">
        <f t="shared" si="18"/>
      </c>
      <c r="AO95" s="65">
        <f t="shared" si="19"/>
        <v>0</v>
      </c>
      <c r="AQ95">
        <f t="shared" si="13"/>
      </c>
      <c r="AR95">
        <f t="shared" si="2"/>
      </c>
      <c r="AS95" s="5">
        <f>IF(ISBLANK(AQ95),"",VLOOKUP($AQ95,Eclaircissage!$K$4:$L$150,2,0))</f>
      </c>
      <c r="AU95">
        <f t="shared" si="3"/>
      </c>
      <c r="AV95">
        <f t="shared" si="4"/>
      </c>
      <c r="AX95">
        <f t="shared" si="5"/>
      </c>
      <c r="AY95">
        <f>IF(ISBLANK($AQ95),"",VLOOKUP($AQ95,Eclaircissage!$N$4:$O$150,2,0))</f>
      </c>
      <c r="BA95">
        <f t="shared" si="6"/>
      </c>
      <c r="BB95">
        <f>IF(ISBLANK($AQ95),"",VLOOKUP($AQ95,Eclaircissage!$Q$4:$R$150,2,0))</f>
      </c>
      <c r="BD95">
        <f t="shared" si="14"/>
      </c>
      <c r="BE95" s="65">
        <f t="shared" si="15"/>
        <v>0</v>
      </c>
      <c r="BG95">
        <f t="shared" si="16"/>
      </c>
      <c r="BH95">
        <f t="shared" si="7"/>
      </c>
      <c r="BJ95">
        <f t="shared" si="8"/>
      </c>
      <c r="BK95" s="48">
        <f t="shared" si="36"/>
        <v>0</v>
      </c>
    </row>
    <row r="96" spans="1:63" s="52" customFormat="1" ht="13.5">
      <c r="A96" s="49" t="s">
        <v>355</v>
      </c>
      <c r="B96" s="50"/>
      <c r="C96" s="51"/>
      <c r="D96" s="52" t="s">
        <v>92</v>
      </c>
      <c r="E96" s="52" t="s">
        <v>107</v>
      </c>
      <c r="F96" s="52" t="s">
        <v>356</v>
      </c>
      <c r="G96" s="53"/>
      <c r="H96" s="54"/>
      <c r="I96" s="54"/>
      <c r="J96" s="55"/>
      <c r="K96" s="54"/>
      <c r="L96" s="54">
        <f t="shared" si="42"/>
        <v>7</v>
      </c>
      <c r="M96" s="54">
        <v>35</v>
      </c>
      <c r="N96" s="54">
        <v>21</v>
      </c>
      <c r="O96" s="56"/>
      <c r="P96" s="54">
        <f t="shared" si="57"/>
        <v>42</v>
      </c>
      <c r="Q96" s="54">
        <v>2</v>
      </c>
      <c r="R96" s="58">
        <f>PRODUCT(M96,1/Q96)</f>
        <v>17.5</v>
      </c>
      <c r="S96" s="57">
        <f>PRODUCT(P96,1/Q96)</f>
        <v>21</v>
      </c>
      <c r="T96" s="58">
        <f>N96/Q96</f>
        <v>10.5</v>
      </c>
      <c r="U96" s="53"/>
      <c r="V96" s="54"/>
      <c r="W96" s="59"/>
      <c r="X96" s="54" t="s">
        <v>96</v>
      </c>
      <c r="Y96" s="60">
        <v>2</v>
      </c>
      <c r="Z96" s="90"/>
      <c r="AA96" s="91"/>
      <c r="AB96" s="104">
        <f>R96</f>
        <v>17.5</v>
      </c>
      <c r="AC96" s="60"/>
      <c r="AD96" s="50"/>
      <c r="AE96" s="60"/>
      <c r="AF96" s="50"/>
      <c r="AG96" s="60">
        <f>T96</f>
        <v>10.5</v>
      </c>
      <c r="AH96" s="54"/>
      <c r="AI96" s="54"/>
      <c r="AJ96" t="s">
        <v>357</v>
      </c>
      <c r="AM96"/>
      <c r="AN96">
        <f t="shared" si="18"/>
      </c>
      <c r="AO96" s="65">
        <f t="shared" si="19"/>
        <v>0</v>
      </c>
      <c r="AQ96">
        <f t="shared" si="13"/>
      </c>
      <c r="AR96">
        <f t="shared" si="2"/>
      </c>
      <c r="AS96" s="5">
        <f>IF(ISBLANK(AQ96),"",VLOOKUP($AQ96,Eclaircissage!$K$4:$L$150,2,0))</f>
      </c>
      <c r="AT96" s="5"/>
      <c r="AU96">
        <f t="shared" si="3"/>
      </c>
      <c r="AV96">
        <f t="shared" si="4"/>
      </c>
      <c r="AW96"/>
      <c r="AX96">
        <f t="shared" si="5"/>
      </c>
      <c r="AY96">
        <f>IF(ISBLANK($AQ96),"",VLOOKUP($AQ96,Eclaircissage!$N$4:$O$150,2,0))</f>
      </c>
      <c r="AZ96"/>
      <c r="BA96">
        <f t="shared" si="6"/>
      </c>
      <c r="BB96">
        <f>IF(ISBLANK($AQ96),"",VLOOKUP($AQ96,Eclaircissage!$Q$4:$R$150,2,0))</f>
      </c>
      <c r="BD96">
        <f t="shared" si="14"/>
      </c>
      <c r="BE96" s="65">
        <f t="shared" si="15"/>
        <v>0</v>
      </c>
      <c r="BF96"/>
      <c r="BG96">
        <f t="shared" si="16"/>
      </c>
      <c r="BH96">
        <f t="shared" si="7"/>
      </c>
      <c r="BJ96">
        <f t="shared" si="8"/>
      </c>
      <c r="BK96" s="48">
        <f t="shared" si="36"/>
        <v>0</v>
      </c>
    </row>
    <row r="97" spans="2:63" ht="13.5">
      <c r="B97" s="50" t="s">
        <v>358</v>
      </c>
      <c r="E97" t="s">
        <v>359</v>
      </c>
      <c r="G97" s="4">
        <v>60</v>
      </c>
      <c r="H97" s="5" t="s">
        <v>360</v>
      </c>
      <c r="I97" s="5" t="s">
        <v>361</v>
      </c>
      <c r="J97" s="6">
        <v>5</v>
      </c>
      <c r="K97" s="5">
        <v>3</v>
      </c>
      <c r="L97" s="54">
        <f t="shared" si="42"/>
        <v>7</v>
      </c>
      <c r="M97" s="54">
        <f aca="true" t="shared" si="64" ref="M97:M99">J97*L97</f>
        <v>35</v>
      </c>
      <c r="N97" s="5">
        <f aca="true" t="shared" si="65" ref="N97:N99">L97*K97</f>
        <v>21</v>
      </c>
      <c r="P97" s="54">
        <f t="shared" si="57"/>
        <v>42</v>
      </c>
      <c r="S97" s="57"/>
      <c r="U97" s="4">
        <v>60</v>
      </c>
      <c r="V97" s="9" t="s">
        <v>362</v>
      </c>
      <c r="Z97" s="83" t="s">
        <v>333</v>
      </c>
      <c r="AA97" s="84">
        <v>41835</v>
      </c>
      <c r="AE97" s="11" t="s">
        <v>363</v>
      </c>
      <c r="AF97" s="110">
        <v>41760</v>
      </c>
      <c r="AN97" t="str">
        <f t="shared" si="18"/>
        <v>Pastèque - Jubilee (K)</v>
      </c>
      <c r="AO97" s="65">
        <f t="shared" si="19"/>
        <v>21</v>
      </c>
      <c r="AQ97" t="str">
        <f t="shared" si="13"/>
        <v>Pastèque - Jubilee (K)</v>
      </c>
      <c r="AR97" s="65">
        <f t="shared" si="2"/>
        <v>60</v>
      </c>
      <c r="AS97" s="5" t="e">
        <f>IF(ISBLANK(AQ97),"",VLOOKUP($AQ97,Eclaircissage!$K$4:$L$150,2,0))</f>
        <v>#N/A</v>
      </c>
      <c r="AU97" t="str">
        <f t="shared" si="3"/>
        <v>Pastèque - Jubilee (K)</v>
      </c>
      <c r="AV97">
        <f t="shared" si="4"/>
        <v>60</v>
      </c>
      <c r="AX97" t="str">
        <f t="shared" si="5"/>
        <v>Pastèque - Jubilee (K)</v>
      </c>
      <c r="AY97" t="e">
        <f>IF(ISBLANK($AQ97),"",VLOOKUP($AQ97,Eclaircissage!$N$4:$O$150,2,0))</f>
        <v>#N/A</v>
      </c>
      <c r="BA97" t="str">
        <f t="shared" si="6"/>
        <v>Pastèque - Jubilee (K)</v>
      </c>
      <c r="BB97" t="e">
        <f>IF(ISBLANK($AQ97),"",VLOOKUP($AQ97,Eclaircissage!$Q$4:$R$150,2,0))</f>
        <v>#N/A</v>
      </c>
      <c r="BD97" t="str">
        <f t="shared" si="14"/>
        <v>Pastèque</v>
      </c>
      <c r="BE97" t="str">
        <f t="shared" si="15"/>
        <v>Jubilee (K)</v>
      </c>
      <c r="BG97" t="str">
        <f t="shared" si="16"/>
        <v>Pastèque - Jubilee (K)</v>
      </c>
      <c r="BH97" s="65">
        <f t="shared" si="7"/>
        <v>0</v>
      </c>
      <c r="BJ97" t="str">
        <f t="shared" si="8"/>
        <v>Pastèque - Jubilee (K)</v>
      </c>
      <c r="BK97" s="48">
        <f t="shared" si="36"/>
        <v>10.5</v>
      </c>
    </row>
    <row r="98" spans="2:63" ht="13.5">
      <c r="B98" s="50"/>
      <c r="H98" s="5" t="s">
        <v>364</v>
      </c>
      <c r="L98" s="66">
        <f t="shared" si="42"/>
        <v>7</v>
      </c>
      <c r="M98" s="66">
        <f t="shared" si="64"/>
        <v>0</v>
      </c>
      <c r="N98" s="5">
        <f t="shared" si="65"/>
        <v>0</v>
      </c>
      <c r="P98" s="54">
        <f t="shared" si="57"/>
        <v>0</v>
      </c>
      <c r="S98" s="57"/>
      <c r="Z98" s="83" t="s">
        <v>365</v>
      </c>
      <c r="AA98" s="84">
        <v>41852</v>
      </c>
      <c r="AF98" s="110">
        <v>41774</v>
      </c>
      <c r="AN98">
        <f t="shared" si="18"/>
      </c>
      <c r="AO98" s="65">
        <f t="shared" si="19"/>
        <v>0</v>
      </c>
      <c r="AQ98">
        <f t="shared" si="13"/>
      </c>
      <c r="AR98">
        <f t="shared" si="2"/>
      </c>
      <c r="AS98" s="5">
        <f>IF(ISBLANK(AQ98),"",VLOOKUP($AQ98,Eclaircissage!$K$4:$L$150,2,0))</f>
      </c>
      <c r="AU98">
        <f t="shared" si="3"/>
      </c>
      <c r="AV98">
        <f t="shared" si="4"/>
      </c>
      <c r="AX98">
        <f t="shared" si="5"/>
      </c>
      <c r="AY98">
        <f>IF(ISBLANK($AQ98),"",VLOOKUP($AQ98,Eclaircissage!$N$4:$O$150,2,0))</f>
      </c>
      <c r="BA98">
        <f t="shared" si="6"/>
      </c>
      <c r="BB98">
        <f>IF(ISBLANK($AQ98),"",VLOOKUP($AQ98,Eclaircissage!$Q$4:$R$150,2,0))</f>
      </c>
      <c r="BD98">
        <f t="shared" si="14"/>
      </c>
      <c r="BE98" s="65">
        <f t="shared" si="15"/>
        <v>0</v>
      </c>
      <c r="BG98">
        <f t="shared" si="16"/>
      </c>
      <c r="BH98">
        <f t="shared" si="7"/>
      </c>
      <c r="BJ98">
        <f t="shared" si="8"/>
      </c>
      <c r="BK98" s="48">
        <f t="shared" si="36"/>
        <v>0</v>
      </c>
    </row>
    <row r="99" spans="2:63" ht="13.5">
      <c r="B99" s="50"/>
      <c r="L99" s="66">
        <f t="shared" si="42"/>
        <v>7</v>
      </c>
      <c r="M99" s="66">
        <f t="shared" si="64"/>
        <v>0</v>
      </c>
      <c r="N99" s="5">
        <f t="shared" si="65"/>
        <v>0</v>
      </c>
      <c r="P99" s="54">
        <f t="shared" si="57"/>
        <v>0</v>
      </c>
      <c r="S99" s="57"/>
      <c r="Z99" s="12" t="s">
        <v>338</v>
      </c>
      <c r="AN99">
        <f t="shared" si="18"/>
      </c>
      <c r="AO99" s="65">
        <f t="shared" si="19"/>
        <v>0</v>
      </c>
      <c r="AQ99">
        <f t="shared" si="13"/>
      </c>
      <c r="AR99">
        <f t="shared" si="2"/>
      </c>
      <c r="AS99" s="5">
        <f>IF(ISBLANK(AQ99),"",VLOOKUP($AQ99,Eclaircissage!$K$4:$L$150,2,0))</f>
      </c>
      <c r="AU99">
        <f t="shared" si="3"/>
      </c>
      <c r="AV99">
        <f t="shared" si="4"/>
      </c>
      <c r="AX99">
        <f t="shared" si="5"/>
      </c>
      <c r="AY99">
        <f>IF(ISBLANK($AQ99),"",VLOOKUP($AQ99,Eclaircissage!$N$4:$O$150,2,0))</f>
      </c>
      <c r="BA99">
        <f t="shared" si="6"/>
      </c>
      <c r="BB99">
        <f>IF(ISBLANK($AQ99),"",VLOOKUP($AQ99,Eclaircissage!$Q$4:$R$150,2,0))</f>
      </c>
      <c r="BD99">
        <f t="shared" si="14"/>
      </c>
      <c r="BE99" s="65">
        <f t="shared" si="15"/>
        <v>0</v>
      </c>
      <c r="BG99">
        <f t="shared" si="16"/>
      </c>
      <c r="BH99">
        <f t="shared" si="7"/>
      </c>
      <c r="BJ99">
        <f t="shared" si="8"/>
      </c>
      <c r="BK99" s="48">
        <f t="shared" si="36"/>
        <v>0</v>
      </c>
    </row>
    <row r="100" spans="16:63" ht="13.5">
      <c r="P100" s="54">
        <f t="shared" si="57"/>
        <v>0</v>
      </c>
      <c r="S100" s="57"/>
      <c r="X100" s="35"/>
      <c r="Y100" s="36"/>
      <c r="Z100" s="37"/>
      <c r="AA100" s="37"/>
      <c r="AB100" s="36"/>
      <c r="AC100" s="35"/>
      <c r="AD100" s="45"/>
      <c r="AE100" s="38"/>
      <c r="AF100" s="42"/>
      <c r="AG100" s="38"/>
      <c r="AN100">
        <f t="shared" si="18"/>
      </c>
      <c r="AO100" s="65">
        <f t="shared" si="19"/>
        <v>0</v>
      </c>
      <c r="AQ100">
        <f t="shared" si="13"/>
      </c>
      <c r="AR100">
        <f t="shared" si="2"/>
      </c>
      <c r="AS100" s="5">
        <f>IF(ISBLANK(AQ100),"",VLOOKUP($AQ100,Eclaircissage!$K$4:$L$150,2,0))</f>
      </c>
      <c r="AU100">
        <f t="shared" si="3"/>
      </c>
      <c r="AV100">
        <f t="shared" si="4"/>
      </c>
      <c r="AX100">
        <f t="shared" si="5"/>
      </c>
      <c r="AY100">
        <f>IF(ISBLANK($AQ100),"",VLOOKUP($AQ100,Eclaircissage!$N$4:$O$150,2,0))</f>
      </c>
      <c r="BA100">
        <f t="shared" si="6"/>
      </c>
      <c r="BB100">
        <f>IF(ISBLANK($AQ100),"",VLOOKUP($AQ100,Eclaircissage!$Q$4:$R$150,2,0))</f>
      </c>
      <c r="BD100">
        <f t="shared" si="14"/>
      </c>
      <c r="BE100" s="65">
        <f t="shared" si="15"/>
        <v>0</v>
      </c>
      <c r="BG100">
        <f t="shared" si="16"/>
      </c>
      <c r="BH100">
        <f t="shared" si="7"/>
      </c>
      <c r="BJ100">
        <f t="shared" si="8"/>
      </c>
      <c r="BK100" s="48">
        <f t="shared" si="36"/>
        <v>0</v>
      </c>
    </row>
    <row r="101" spans="1:63" s="94" customFormat="1" ht="13.5">
      <c r="A101" s="92" t="s">
        <v>366</v>
      </c>
      <c r="B101" s="88"/>
      <c r="C101" s="93"/>
      <c r="D101" s="94" t="s">
        <v>92</v>
      </c>
      <c r="E101" s="94" t="s">
        <v>248</v>
      </c>
      <c r="F101" s="94" t="s">
        <v>310</v>
      </c>
      <c r="G101" s="95" t="s">
        <v>367</v>
      </c>
      <c r="H101" s="96" t="s">
        <v>125</v>
      </c>
      <c r="I101" s="96">
        <v>120</v>
      </c>
      <c r="J101" s="97">
        <v>120</v>
      </c>
      <c r="K101" s="96">
        <v>10</v>
      </c>
      <c r="L101" s="54">
        <f>L99</f>
        <v>7</v>
      </c>
      <c r="M101" s="54">
        <f>J101*L101</f>
        <v>840</v>
      </c>
      <c r="N101" s="96">
        <f aca="true" t="shared" si="66" ref="N101:N105">L101*K101</f>
        <v>70</v>
      </c>
      <c r="O101" s="98"/>
      <c r="P101" s="54">
        <f t="shared" si="57"/>
        <v>1008</v>
      </c>
      <c r="Q101" s="96">
        <v>2</v>
      </c>
      <c r="R101" s="99"/>
      <c r="S101" s="57"/>
      <c r="T101" s="99">
        <f>N101/Q101</f>
        <v>35</v>
      </c>
      <c r="U101" s="95" t="s">
        <v>367</v>
      </c>
      <c r="V101" s="96"/>
      <c r="W101" s="101"/>
      <c r="X101" s="96" t="s">
        <v>96</v>
      </c>
      <c r="Y101" s="102">
        <v>2</v>
      </c>
      <c r="Z101" s="106"/>
      <c r="AA101" s="107"/>
      <c r="AB101" s="108">
        <f>R101</f>
        <v>0</v>
      </c>
      <c r="AC101" s="88"/>
      <c r="AD101" s="88"/>
      <c r="AE101" s="153"/>
      <c r="AF101" s="88"/>
      <c r="AG101" s="108">
        <f aca="true" t="shared" si="67" ref="AG101:AG104">T101</f>
        <v>35</v>
      </c>
      <c r="AH101" s="96">
        <v>80</v>
      </c>
      <c r="AI101" s="96"/>
      <c r="AJ101" t="s">
        <v>368</v>
      </c>
      <c r="AM101"/>
      <c r="AN101">
        <f t="shared" si="18"/>
      </c>
      <c r="AO101" s="65">
        <f t="shared" si="19"/>
        <v>0</v>
      </c>
      <c r="AQ101">
        <f t="shared" si="13"/>
      </c>
      <c r="AR101">
        <f t="shared" si="2"/>
      </c>
      <c r="AS101" s="5">
        <f>IF(ISBLANK(AQ101),"",VLOOKUP($AQ101,Eclaircissage!$K$4:$L$150,2,0))</f>
      </c>
      <c r="AT101" s="5"/>
      <c r="AU101">
        <f t="shared" si="3"/>
      </c>
      <c r="AV101">
        <f t="shared" si="4"/>
      </c>
      <c r="AW101"/>
      <c r="AX101">
        <f t="shared" si="5"/>
      </c>
      <c r="AY101">
        <f>IF(ISBLANK($AQ101),"",VLOOKUP($AQ101,Eclaircissage!$N$4:$O$150,2,0))</f>
      </c>
      <c r="AZ101"/>
      <c r="BA101">
        <f t="shared" si="6"/>
      </c>
      <c r="BB101">
        <f>IF(ISBLANK($AQ101),"",VLOOKUP($AQ101,Eclaircissage!$Q$4:$R$150,2,0))</f>
      </c>
      <c r="BD101">
        <f t="shared" si="14"/>
      </c>
      <c r="BE101" s="65">
        <f t="shared" si="15"/>
        <v>0</v>
      </c>
      <c r="BF101"/>
      <c r="BG101">
        <f t="shared" si="16"/>
      </c>
      <c r="BH101">
        <f t="shared" si="7"/>
      </c>
      <c r="BJ101">
        <f t="shared" si="8"/>
      </c>
      <c r="BK101" s="48">
        <f t="shared" si="36"/>
        <v>0</v>
      </c>
    </row>
    <row r="102" spans="2:63" ht="13.5">
      <c r="B102" s="88" t="s">
        <v>369</v>
      </c>
      <c r="C102" s="3" t="s">
        <v>128</v>
      </c>
      <c r="F102" t="s">
        <v>352</v>
      </c>
      <c r="I102" s="5">
        <v>40</v>
      </c>
      <c r="J102" s="6">
        <v>40</v>
      </c>
      <c r="K102" s="5">
        <v>10</v>
      </c>
      <c r="L102" s="54">
        <f aca="true" t="shared" si="68" ref="L102:L128">L101</f>
        <v>7</v>
      </c>
      <c r="M102" s="54">
        <v>210</v>
      </c>
      <c r="N102" s="5">
        <f t="shared" si="66"/>
        <v>70</v>
      </c>
      <c r="P102" s="54">
        <f t="shared" si="57"/>
        <v>252</v>
      </c>
      <c r="Q102" s="5">
        <v>0.5</v>
      </c>
      <c r="R102" s="8">
        <v>210</v>
      </c>
      <c r="S102" s="57">
        <v>252</v>
      </c>
      <c r="T102" s="103">
        <v>17.5</v>
      </c>
      <c r="V102" s="9">
        <v>1</v>
      </c>
      <c r="Y102" s="11">
        <v>0.5</v>
      </c>
      <c r="Z102" s="12" t="s">
        <v>370</v>
      </c>
      <c r="AA102" s="13">
        <v>41866</v>
      </c>
      <c r="AB102" s="11">
        <v>210</v>
      </c>
      <c r="AC102"/>
      <c r="AE102" s="5" t="s">
        <v>198</v>
      </c>
      <c r="AF102" s="110">
        <v>41760</v>
      </c>
      <c r="AG102" s="5">
        <f t="shared" si="67"/>
        <v>17.5</v>
      </c>
      <c r="AH102" s="5" t="s">
        <v>170</v>
      </c>
      <c r="AN102" t="str">
        <f t="shared" si="18"/>
        <v>Oignon - Jaune Paille des Vertus (K)</v>
      </c>
      <c r="AO102" s="65">
        <f t="shared" si="19"/>
        <v>252</v>
      </c>
      <c r="AQ102" t="str">
        <f t="shared" si="13"/>
        <v>Oignon - Jaune Paille des Vertus (K)</v>
      </c>
      <c r="AR102" t="str">
        <f t="shared" si="2"/>
        <v>25x15</v>
      </c>
      <c r="AS102" s="5" t="e">
        <f>IF(ISBLANK(AQ102),"",VLOOKUP($AQ102,Eclaircissage!$K$4:$L$150,2,0))</f>
        <v>#N/A</v>
      </c>
      <c r="AU102" t="str">
        <f t="shared" si="3"/>
        <v>Oignon - Jaune Paille des Vertus (K)</v>
      </c>
      <c r="AV102" t="str">
        <f t="shared" si="4"/>
        <v>25x15</v>
      </c>
      <c r="AX102" t="str">
        <f t="shared" si="5"/>
        <v>Oignon - Jaune Paille des Vertus (K)</v>
      </c>
      <c r="AY102" t="e">
        <f>IF(ISBLANK($AQ102),"",VLOOKUP($AQ102,Eclaircissage!$N$4:$O$150,2,0))</f>
        <v>#N/A</v>
      </c>
      <c r="BA102" t="str">
        <f t="shared" si="6"/>
        <v>Oignon - Jaune Paille des Vertus (K)</v>
      </c>
      <c r="BB102" t="e">
        <f>IF(ISBLANK($AQ102),"",VLOOKUP($AQ102,Eclaircissage!$Q$4:$R$150,2,0))</f>
        <v>#N/A</v>
      </c>
      <c r="BD102" t="str">
        <f t="shared" si="14"/>
        <v>Oignon</v>
      </c>
      <c r="BE102" t="str">
        <f t="shared" si="15"/>
        <v>Jaune Paille des Vertus (K)</v>
      </c>
      <c r="BG102" t="str">
        <f t="shared" si="16"/>
        <v>Oignon - Jaune Paille des Vertus (K)</v>
      </c>
      <c r="BH102" s="65">
        <f t="shared" si="7"/>
        <v>0</v>
      </c>
      <c r="BJ102" t="str">
        <f t="shared" si="8"/>
        <v>Oignon - Jaune Paille des Vertus (K)</v>
      </c>
      <c r="BK102" s="48">
        <f t="shared" si="36"/>
        <v>17.5</v>
      </c>
    </row>
    <row r="103" spans="2:63" ht="13.5">
      <c r="B103" s="88" t="s">
        <v>371</v>
      </c>
      <c r="C103" s="3" t="s">
        <v>128</v>
      </c>
      <c r="F103" t="s">
        <v>372</v>
      </c>
      <c r="I103" s="5">
        <v>40</v>
      </c>
      <c r="J103" s="6">
        <v>40</v>
      </c>
      <c r="K103" s="5">
        <v>10</v>
      </c>
      <c r="L103" s="54">
        <f t="shared" si="68"/>
        <v>7</v>
      </c>
      <c r="M103" s="54">
        <v>210</v>
      </c>
      <c r="N103" s="5">
        <f t="shared" si="66"/>
        <v>70</v>
      </c>
      <c r="O103" s="7">
        <v>0.88</v>
      </c>
      <c r="P103" s="54">
        <f t="shared" si="57"/>
        <v>252</v>
      </c>
      <c r="Q103" s="5">
        <v>0.5</v>
      </c>
      <c r="R103" s="8">
        <v>210</v>
      </c>
      <c r="S103" s="57">
        <v>252</v>
      </c>
      <c r="T103" s="103">
        <v>17.5</v>
      </c>
      <c r="V103" s="9">
        <v>2</v>
      </c>
      <c r="W103" s="10">
        <v>2.65</v>
      </c>
      <c r="Y103" s="11">
        <v>0.5</v>
      </c>
      <c r="Z103" s="12" t="s">
        <v>373</v>
      </c>
      <c r="AA103" s="13">
        <v>41760</v>
      </c>
      <c r="AB103" s="11">
        <v>210</v>
      </c>
      <c r="AC103"/>
      <c r="AE103"/>
      <c r="AF103" s="110">
        <v>41913</v>
      </c>
      <c r="AG103" s="5">
        <f t="shared" si="67"/>
        <v>17.5</v>
      </c>
      <c r="AN103" t="str">
        <f t="shared" si="18"/>
        <v>Oignon - Doux de Lézignan (G)</v>
      </c>
      <c r="AO103" s="65">
        <f t="shared" si="19"/>
        <v>252</v>
      </c>
      <c r="AQ103" t="str">
        <f t="shared" si="13"/>
        <v>Oignon - Doux de Lézignan (G)</v>
      </c>
      <c r="AR103" t="str">
        <f t="shared" si="2"/>
        <v>25x15</v>
      </c>
      <c r="AS103" s="5" t="e">
        <f>IF(ISBLANK(AQ103),"",VLOOKUP($AQ103,Eclaircissage!$K$4:$L$150,2,0))</f>
        <v>#N/A</v>
      </c>
      <c r="AU103" t="str">
        <f t="shared" si="3"/>
        <v>Oignon - Doux de Lézignan (G)</v>
      </c>
      <c r="AV103" t="str">
        <f t="shared" si="4"/>
        <v>25x15</v>
      </c>
      <c r="AX103" t="str">
        <f t="shared" si="5"/>
        <v>Oignon - Doux de Lézignan (G)</v>
      </c>
      <c r="AY103" t="e">
        <f>IF(ISBLANK($AQ103),"",VLOOKUP($AQ103,Eclaircissage!$N$4:$O$150,2,0))</f>
        <v>#N/A</v>
      </c>
      <c r="BA103" t="str">
        <f t="shared" si="6"/>
        <v>Oignon - Doux de Lézignan (G)</v>
      </c>
      <c r="BB103" t="e">
        <f>IF(ISBLANK($AQ103),"",VLOOKUP($AQ103,Eclaircissage!$Q$4:$R$150,2,0))</f>
        <v>#N/A</v>
      </c>
      <c r="BD103" t="str">
        <f t="shared" si="14"/>
        <v>Oignon</v>
      </c>
      <c r="BE103" t="str">
        <f t="shared" si="15"/>
        <v>Doux de Lézignan (G)</v>
      </c>
      <c r="BG103" t="str">
        <f t="shared" si="16"/>
        <v>Oignon - Doux de Lézignan (G)</v>
      </c>
      <c r="BH103" s="65">
        <f t="shared" si="7"/>
        <v>0</v>
      </c>
      <c r="BJ103" t="str">
        <f t="shared" si="8"/>
        <v>Oignon - Doux de Lézignan (G)</v>
      </c>
      <c r="BK103" s="48">
        <f t="shared" si="36"/>
        <v>17.5</v>
      </c>
    </row>
    <row r="104" spans="2:63" ht="13.5">
      <c r="B104" s="88" t="s">
        <v>374</v>
      </c>
      <c r="C104" s="3" t="s">
        <v>375</v>
      </c>
      <c r="I104" s="5">
        <v>40</v>
      </c>
      <c r="J104" s="6">
        <v>40</v>
      </c>
      <c r="K104" s="5">
        <v>10</v>
      </c>
      <c r="L104" s="54">
        <f t="shared" si="68"/>
        <v>7</v>
      </c>
      <c r="M104" s="54">
        <v>420</v>
      </c>
      <c r="N104" s="5">
        <f t="shared" si="66"/>
        <v>70</v>
      </c>
      <c r="O104" s="7">
        <v>1</v>
      </c>
      <c r="P104" s="54">
        <f t="shared" si="57"/>
        <v>504</v>
      </c>
      <c r="Q104" s="5">
        <v>1</v>
      </c>
      <c r="R104" s="8">
        <v>420</v>
      </c>
      <c r="S104" s="57">
        <v>504</v>
      </c>
      <c r="T104" s="8">
        <v>35</v>
      </c>
      <c r="V104" s="9" t="s">
        <v>376</v>
      </c>
      <c r="W104" s="10">
        <v>2.65</v>
      </c>
      <c r="Y104" s="11">
        <v>1</v>
      </c>
      <c r="Z104" s="12" t="s">
        <v>377</v>
      </c>
      <c r="AA104" s="13">
        <v>41805</v>
      </c>
      <c r="AB104" s="11">
        <v>420</v>
      </c>
      <c r="AC104"/>
      <c r="AE104"/>
      <c r="AF104" s="110">
        <v>41760</v>
      </c>
      <c r="AG104" s="5">
        <f t="shared" si="67"/>
        <v>35</v>
      </c>
      <c r="AN104" t="str">
        <f t="shared" si="18"/>
        <v>Oignon - Blanc de Rebouillon (G)</v>
      </c>
      <c r="AO104" s="65">
        <f t="shared" si="19"/>
        <v>504</v>
      </c>
      <c r="AQ104" t="str">
        <f t="shared" si="13"/>
        <v>Oignon - Blanc de Rebouillon (G)</v>
      </c>
      <c r="AR104" t="str">
        <f t="shared" si="2"/>
        <v>25x15</v>
      </c>
      <c r="AS104" s="5" t="e">
        <f>IF(ISBLANK(AQ104),"",VLOOKUP($AQ104,Eclaircissage!$K$4:$L$150,2,0))</f>
        <v>#N/A</v>
      </c>
      <c r="AU104" t="str">
        <f t="shared" si="3"/>
        <v>Oignon - Blanc de Rebouillon (G)</v>
      </c>
      <c r="AV104" t="str">
        <f t="shared" si="4"/>
        <v>25x15</v>
      </c>
      <c r="AX104" t="str">
        <f t="shared" si="5"/>
        <v>Oignon - Blanc de Rebouillon (G)</v>
      </c>
      <c r="AY104" t="e">
        <f>IF(ISBLANK($AQ104),"",VLOOKUP($AQ104,Eclaircissage!$N$4:$O$150,2,0))</f>
        <v>#N/A</v>
      </c>
      <c r="BA104" t="str">
        <f t="shared" si="6"/>
        <v>Oignon - Blanc de Rebouillon (G)</v>
      </c>
      <c r="BB104" t="e">
        <f>IF(ISBLANK($AQ104),"",VLOOKUP($AQ104,Eclaircissage!$Q$4:$R$150,2,0))</f>
        <v>#N/A</v>
      </c>
      <c r="BD104" t="str">
        <f t="shared" si="14"/>
        <v>Oignon</v>
      </c>
      <c r="BE104" t="str">
        <f t="shared" si="15"/>
        <v>Blanc de Rebouillon (G)</v>
      </c>
      <c r="BG104" t="str">
        <f t="shared" si="16"/>
        <v>Oignon - Blanc de Rebouillon (G)</v>
      </c>
      <c r="BH104" s="65">
        <f t="shared" si="7"/>
        <v>0</v>
      </c>
      <c r="BJ104" t="str">
        <f t="shared" si="8"/>
        <v>Oignon - Blanc de Rebouillon (G)</v>
      </c>
      <c r="BK104" s="48">
        <f t="shared" si="36"/>
        <v>35</v>
      </c>
    </row>
    <row r="105" spans="2:63" ht="13.5">
      <c r="B105" s="88"/>
      <c r="L105" s="66">
        <f t="shared" si="68"/>
        <v>7</v>
      </c>
      <c r="M105" s="66">
        <f>J105*L105</f>
        <v>0</v>
      </c>
      <c r="N105" s="5">
        <f t="shared" si="66"/>
        <v>0</v>
      </c>
      <c r="P105" s="54">
        <f t="shared" si="57"/>
        <v>0</v>
      </c>
      <c r="S105" s="57"/>
      <c r="AE105"/>
      <c r="AN105">
        <f t="shared" si="18"/>
      </c>
      <c r="AO105" s="65">
        <f t="shared" si="19"/>
        <v>0</v>
      </c>
      <c r="AQ105">
        <f t="shared" si="13"/>
      </c>
      <c r="AR105">
        <f t="shared" si="2"/>
      </c>
      <c r="AS105" s="5">
        <f>IF(ISBLANK(AQ105),"",VLOOKUP($AQ105,Eclaircissage!$K$4:$L$150,2,0))</f>
      </c>
      <c r="AU105">
        <f t="shared" si="3"/>
      </c>
      <c r="AV105">
        <f t="shared" si="4"/>
      </c>
      <c r="AX105">
        <f t="shared" si="5"/>
      </c>
      <c r="AY105">
        <f>IF(ISBLANK($AQ105),"",VLOOKUP($AQ105,Eclaircissage!$N$4:$O$150,2,0))</f>
      </c>
      <c r="BA105">
        <f t="shared" si="6"/>
      </c>
      <c r="BB105">
        <f>IF(ISBLANK($AQ105),"",VLOOKUP($AQ105,Eclaircissage!$Q$4:$R$150,2,0))</f>
      </c>
      <c r="BD105">
        <f t="shared" si="14"/>
      </c>
      <c r="BE105" s="65">
        <f t="shared" si="15"/>
        <v>0</v>
      </c>
      <c r="BG105">
        <f t="shared" si="16"/>
      </c>
      <c r="BH105">
        <f t="shared" si="7"/>
      </c>
      <c r="BJ105">
        <f t="shared" si="8"/>
      </c>
      <c r="BK105" s="48">
        <f t="shared" si="36"/>
        <v>0</v>
      </c>
    </row>
    <row r="106" spans="1:63" s="52" customFormat="1" ht="13.5">
      <c r="A106" s="49" t="s">
        <v>378</v>
      </c>
      <c r="B106" s="50"/>
      <c r="C106" s="51"/>
      <c r="D106" s="52" t="s">
        <v>92</v>
      </c>
      <c r="E106" s="52" t="s">
        <v>248</v>
      </c>
      <c r="F106" s="52" t="s">
        <v>379</v>
      </c>
      <c r="G106" s="53" t="s">
        <v>367</v>
      </c>
      <c r="H106" s="54" t="s">
        <v>125</v>
      </c>
      <c r="I106" s="54">
        <v>150</v>
      </c>
      <c r="J106" s="55"/>
      <c r="K106" s="54"/>
      <c r="L106" s="54">
        <f t="shared" si="68"/>
        <v>7</v>
      </c>
      <c r="M106" s="54">
        <v>1050</v>
      </c>
      <c r="N106" s="54">
        <v>58.31</v>
      </c>
      <c r="O106" s="56"/>
      <c r="P106" s="54">
        <f t="shared" si="57"/>
        <v>1260</v>
      </c>
      <c r="Q106" s="54">
        <v>2</v>
      </c>
      <c r="R106" s="57">
        <v>525</v>
      </c>
      <c r="S106" s="57">
        <f>PRODUCT(P106,1/Q106)</f>
        <v>630</v>
      </c>
      <c r="T106" s="58">
        <f>N106/Q106</f>
        <v>29.155</v>
      </c>
      <c r="U106" s="53" t="s">
        <v>367</v>
      </c>
      <c r="V106" s="54"/>
      <c r="W106" s="59"/>
      <c r="X106" s="54" t="s">
        <v>96</v>
      </c>
      <c r="Y106" s="60">
        <v>2</v>
      </c>
      <c r="Z106" s="90"/>
      <c r="AA106" s="91"/>
      <c r="AB106" s="60">
        <f aca="true" t="shared" si="69" ref="AB106:AB108">R106</f>
        <v>525</v>
      </c>
      <c r="AC106" s="60"/>
      <c r="AD106" s="50"/>
      <c r="AE106" s="52" t="s">
        <v>198</v>
      </c>
      <c r="AF106" s="50"/>
      <c r="AG106" s="60">
        <f>T106</f>
        <v>29.155</v>
      </c>
      <c r="AH106" s="54">
        <v>100</v>
      </c>
      <c r="AI106" s="54"/>
      <c r="AJ106" t="s">
        <v>112</v>
      </c>
      <c r="AM106"/>
      <c r="AN106">
        <f t="shared" si="18"/>
      </c>
      <c r="AO106" s="65">
        <f t="shared" si="19"/>
        <v>0</v>
      </c>
      <c r="AQ106">
        <f t="shared" si="13"/>
      </c>
      <c r="AR106">
        <f t="shared" si="2"/>
      </c>
      <c r="AS106" s="5">
        <f>IF(ISBLANK(AQ106),"",VLOOKUP($AQ106,Eclaircissage!$K$4:$L$150,2,0))</f>
      </c>
      <c r="AT106" s="5"/>
      <c r="AU106">
        <f t="shared" si="3"/>
      </c>
      <c r="AV106">
        <f t="shared" si="4"/>
      </c>
      <c r="AW106"/>
      <c r="AX106">
        <f t="shared" si="5"/>
      </c>
      <c r="AY106">
        <f>IF(ISBLANK($AQ106),"",VLOOKUP($AQ106,Eclaircissage!$N$4:$O$150,2,0))</f>
      </c>
      <c r="AZ106"/>
      <c r="BA106">
        <f t="shared" si="6"/>
      </c>
      <c r="BB106">
        <f>IF(ISBLANK($AQ106),"",VLOOKUP($AQ106,Eclaircissage!$Q$4:$R$150,2,0))</f>
      </c>
      <c r="BD106">
        <f t="shared" si="14"/>
      </c>
      <c r="BE106" s="65">
        <f t="shared" si="15"/>
        <v>0</v>
      </c>
      <c r="BF106"/>
      <c r="BG106">
        <f t="shared" si="16"/>
      </c>
      <c r="BH106">
        <f t="shared" si="7"/>
      </c>
      <c r="BJ106">
        <f t="shared" si="8"/>
      </c>
      <c r="BK106" s="48">
        <f t="shared" si="36"/>
        <v>0</v>
      </c>
    </row>
    <row r="107" spans="2:63" ht="13.5">
      <c r="B107" s="50" t="s">
        <v>380</v>
      </c>
      <c r="C107" s="3" t="s">
        <v>381</v>
      </c>
      <c r="I107" s="5" t="s">
        <v>382</v>
      </c>
      <c r="J107" s="6">
        <v>150</v>
      </c>
      <c r="K107" s="5">
        <v>8.33</v>
      </c>
      <c r="L107" s="54">
        <f t="shared" si="68"/>
        <v>7</v>
      </c>
      <c r="M107" s="54">
        <v>1050</v>
      </c>
      <c r="N107" s="5">
        <f aca="true" t="shared" si="70" ref="N107:N109">L107*K107</f>
        <v>58.31</v>
      </c>
      <c r="O107" s="7">
        <v>0.88</v>
      </c>
      <c r="P107" s="54">
        <f t="shared" si="57"/>
        <v>1260</v>
      </c>
      <c r="Q107" s="5" t="s">
        <v>383</v>
      </c>
      <c r="R107" s="103"/>
      <c r="S107" s="57"/>
      <c r="V107" s="9" t="s">
        <v>384</v>
      </c>
      <c r="W107" s="10">
        <v>2.65</v>
      </c>
      <c r="Y107" s="154" t="s">
        <v>383</v>
      </c>
      <c r="Z107" s="12" t="s">
        <v>385</v>
      </c>
      <c r="AA107" s="13" t="s">
        <v>386</v>
      </c>
      <c r="AB107" s="155">
        <f t="shared" si="69"/>
        <v>0</v>
      </c>
      <c r="AE107" t="s">
        <v>387</v>
      </c>
      <c r="AF107" s="110" t="s">
        <v>388</v>
      </c>
      <c r="AN107" t="str">
        <f t="shared" si="18"/>
        <v>Poireau - St-Victor (G)</v>
      </c>
      <c r="AO107" s="65">
        <f t="shared" si="19"/>
        <v>630</v>
      </c>
      <c r="AQ107" t="str">
        <f t="shared" si="13"/>
        <v>Poireau - St-Victor (G)</v>
      </c>
      <c r="AR107" t="str">
        <f t="shared" si="2"/>
        <v>25x15</v>
      </c>
      <c r="AS107" s="5" t="e">
        <f>IF(ISBLANK(AQ107),"",VLOOKUP($AQ107,Eclaircissage!$K$4:$L$150,2,0))</f>
        <v>#N/A</v>
      </c>
      <c r="AU107" t="str">
        <f t="shared" si="3"/>
        <v>Poireau - St-Victor (G)</v>
      </c>
      <c r="AV107" t="str">
        <f t="shared" si="4"/>
        <v>25x15</v>
      </c>
      <c r="AX107" t="str">
        <f t="shared" si="5"/>
        <v>Poireau - St-Victor (G)</v>
      </c>
      <c r="AY107" t="e">
        <f>IF(ISBLANK($AQ107),"",VLOOKUP($AQ107,Eclaircissage!$N$4:$O$150,2,0))</f>
        <v>#N/A</v>
      </c>
      <c r="BA107" t="str">
        <f t="shared" si="6"/>
        <v>Poireau - St-Victor (G)</v>
      </c>
      <c r="BB107" t="e">
        <f>IF(ISBLANK($AQ107),"",VLOOKUP($AQ107,Eclaircissage!$Q$4:$R$150,2,0))</f>
        <v>#N/A</v>
      </c>
      <c r="BD107" t="str">
        <f t="shared" si="14"/>
        <v>Poireau</v>
      </c>
      <c r="BE107" t="str">
        <f t="shared" si="15"/>
        <v>St-Victor (G)</v>
      </c>
      <c r="BG107" t="str">
        <f t="shared" si="16"/>
        <v>Poireau - St-Victor (G)</v>
      </c>
      <c r="BH107" s="65">
        <f t="shared" si="7"/>
        <v>0</v>
      </c>
      <c r="BJ107" t="str">
        <f t="shared" si="8"/>
        <v>Poireau - St-Victor (G)</v>
      </c>
      <c r="BK107" s="48">
        <f t="shared" si="36"/>
        <v>29.155</v>
      </c>
    </row>
    <row r="108" spans="2:63" ht="13.5">
      <c r="B108" s="50"/>
      <c r="I108" s="5" t="s">
        <v>389</v>
      </c>
      <c r="L108" s="54">
        <f t="shared" si="68"/>
        <v>7</v>
      </c>
      <c r="M108" s="54">
        <f aca="true" t="shared" si="71" ref="M108:M109">J108*L108</f>
        <v>0</v>
      </c>
      <c r="N108" s="5">
        <f t="shared" si="70"/>
        <v>0</v>
      </c>
      <c r="P108" s="54">
        <f t="shared" si="57"/>
        <v>0</v>
      </c>
      <c r="Q108" s="5" t="s">
        <v>390</v>
      </c>
      <c r="R108" s="103"/>
      <c r="S108" s="57"/>
      <c r="Y108" s="154" t="s">
        <v>390</v>
      </c>
      <c r="AB108" s="155">
        <f t="shared" si="69"/>
        <v>0</v>
      </c>
      <c r="AE108"/>
      <c r="AN108">
        <f t="shared" si="18"/>
      </c>
      <c r="AO108" s="65">
        <f t="shared" si="19"/>
        <v>0</v>
      </c>
      <c r="AQ108">
        <f t="shared" si="13"/>
      </c>
      <c r="AR108">
        <f t="shared" si="2"/>
      </c>
      <c r="AS108" s="5">
        <f>IF(ISBLANK(AQ108),"",VLOOKUP($AQ108,Eclaircissage!$K$4:$L$150,2,0))</f>
      </c>
      <c r="AU108">
        <f t="shared" si="3"/>
      </c>
      <c r="AV108">
        <f t="shared" si="4"/>
      </c>
      <c r="AX108">
        <f t="shared" si="5"/>
      </c>
      <c r="AY108">
        <f>IF(ISBLANK($AQ108),"",VLOOKUP($AQ108,Eclaircissage!$N$4:$O$150,2,0))</f>
      </c>
      <c r="BA108">
        <f t="shared" si="6"/>
      </c>
      <c r="BB108">
        <f>IF(ISBLANK($AQ108),"",VLOOKUP($AQ108,Eclaircissage!$Q$4:$R$150,2,0))</f>
      </c>
      <c r="BD108">
        <f t="shared" si="14"/>
      </c>
      <c r="BE108" s="65">
        <f t="shared" si="15"/>
        <v>0</v>
      </c>
      <c r="BG108">
        <f t="shared" si="16"/>
      </c>
      <c r="BH108">
        <f t="shared" si="7"/>
      </c>
      <c r="BJ108">
        <f t="shared" si="8"/>
      </c>
      <c r="BK108" s="48">
        <f t="shared" si="36"/>
        <v>0</v>
      </c>
    </row>
    <row r="109" spans="2:63" ht="13.5">
      <c r="B109" s="50"/>
      <c r="L109" s="66">
        <f t="shared" si="68"/>
        <v>7</v>
      </c>
      <c r="M109" s="66">
        <f t="shared" si="71"/>
        <v>0</v>
      </c>
      <c r="N109" s="5">
        <f t="shared" si="70"/>
        <v>0</v>
      </c>
      <c r="P109" s="54">
        <f t="shared" si="57"/>
        <v>0</v>
      </c>
      <c r="S109" s="57"/>
      <c r="AE109"/>
      <c r="AN109">
        <f t="shared" si="18"/>
      </c>
      <c r="AO109" s="65">
        <f t="shared" si="19"/>
        <v>0</v>
      </c>
      <c r="AQ109">
        <f t="shared" si="13"/>
      </c>
      <c r="AR109">
        <f t="shared" si="2"/>
      </c>
      <c r="AS109" s="5">
        <f>IF(ISBLANK(AQ109),"",VLOOKUP($AQ109,Eclaircissage!$K$4:$L$150,2,0))</f>
      </c>
      <c r="AU109">
        <f t="shared" si="3"/>
      </c>
      <c r="AV109">
        <f t="shared" si="4"/>
      </c>
      <c r="AX109">
        <f t="shared" si="5"/>
      </c>
      <c r="AY109">
        <f>IF(ISBLANK($AQ109),"",VLOOKUP($AQ109,Eclaircissage!$N$4:$O$150,2,0))</f>
      </c>
      <c r="BA109">
        <f t="shared" si="6"/>
      </c>
      <c r="BB109">
        <f>IF(ISBLANK($AQ109),"",VLOOKUP($AQ109,Eclaircissage!$Q$4:$R$150,2,0))</f>
      </c>
      <c r="BD109">
        <f t="shared" si="14"/>
      </c>
      <c r="BE109" s="65">
        <f t="shared" si="15"/>
        <v>0</v>
      </c>
      <c r="BG109">
        <f t="shared" si="16"/>
      </c>
      <c r="BH109">
        <f t="shared" si="7"/>
      </c>
      <c r="BJ109">
        <f t="shared" si="8"/>
      </c>
      <c r="BK109" s="48">
        <f t="shared" si="36"/>
        <v>0</v>
      </c>
    </row>
    <row r="110" spans="1:63" s="94" customFormat="1" ht="13.5">
      <c r="A110" s="92" t="s">
        <v>391</v>
      </c>
      <c r="B110" s="88"/>
      <c r="C110" s="93"/>
      <c r="D110" s="94" t="s">
        <v>82</v>
      </c>
      <c r="E110" s="94" t="s">
        <v>107</v>
      </c>
      <c r="G110" s="95" t="s">
        <v>392</v>
      </c>
      <c r="H110" s="96" t="s">
        <v>342</v>
      </c>
      <c r="I110" s="96"/>
      <c r="J110" s="97"/>
      <c r="K110" s="96"/>
      <c r="L110" s="54">
        <f t="shared" si="68"/>
        <v>7</v>
      </c>
      <c r="M110" s="54">
        <v>700</v>
      </c>
      <c r="N110" s="96">
        <v>7</v>
      </c>
      <c r="O110" s="98"/>
      <c r="P110" s="54">
        <f t="shared" si="57"/>
        <v>840</v>
      </c>
      <c r="Q110" s="96">
        <v>2</v>
      </c>
      <c r="R110" s="99">
        <f>PRODUCT(M110,1/Q110)</f>
        <v>350</v>
      </c>
      <c r="S110" s="57">
        <f>PRODUCT(P110,1/Q110)</f>
        <v>420</v>
      </c>
      <c r="T110" s="100">
        <f>N110/Q110</f>
        <v>3.5</v>
      </c>
      <c r="U110" s="95" t="s">
        <v>392</v>
      </c>
      <c r="V110" s="96"/>
      <c r="W110" s="101"/>
      <c r="X110" s="96" t="s">
        <v>86</v>
      </c>
      <c r="Y110" s="102">
        <v>2</v>
      </c>
      <c r="Z110" s="106"/>
      <c r="AA110" s="107"/>
      <c r="AB110" s="108">
        <f>R110</f>
        <v>350</v>
      </c>
      <c r="AC110" s="108">
        <f>T110</f>
        <v>3.5</v>
      </c>
      <c r="AD110" s="88"/>
      <c r="AE110" s="153"/>
      <c r="AF110" s="88"/>
      <c r="AG110" s="108"/>
      <c r="AH110" s="96"/>
      <c r="AI110" s="96"/>
      <c r="AJ110" t="s">
        <v>393</v>
      </c>
      <c r="AM110"/>
      <c r="AN110">
        <f t="shared" si="18"/>
      </c>
      <c r="AO110" s="65">
        <f t="shared" si="19"/>
        <v>0</v>
      </c>
      <c r="AQ110">
        <f t="shared" si="13"/>
      </c>
      <c r="AR110">
        <f t="shared" si="2"/>
      </c>
      <c r="AS110" s="5">
        <f>IF(ISBLANK(AQ110),"",VLOOKUP($AQ110,Eclaircissage!$K$4:$L$150,2,0))</f>
      </c>
      <c r="AT110" s="5"/>
      <c r="AU110">
        <f t="shared" si="3"/>
      </c>
      <c r="AV110">
        <f t="shared" si="4"/>
      </c>
      <c r="AW110"/>
      <c r="AX110">
        <f t="shared" si="5"/>
      </c>
      <c r="AY110">
        <f>IF(ISBLANK($AQ110),"",VLOOKUP($AQ110,Eclaircissage!$N$4:$O$150,2,0))</f>
      </c>
      <c r="AZ110"/>
      <c r="BA110">
        <f t="shared" si="6"/>
      </c>
      <c r="BB110">
        <f>IF(ISBLANK($AQ110),"",VLOOKUP($AQ110,Eclaircissage!$Q$4:$R$150,2,0))</f>
      </c>
      <c r="BD110">
        <f t="shared" si="14"/>
      </c>
      <c r="BE110" s="65">
        <f t="shared" si="15"/>
        <v>0</v>
      </c>
      <c r="BF110"/>
      <c r="BG110">
        <f t="shared" si="16"/>
      </c>
      <c r="BH110">
        <f t="shared" si="7"/>
      </c>
      <c r="BJ110">
        <f t="shared" si="8"/>
      </c>
      <c r="BK110" s="48">
        <f t="shared" si="36"/>
        <v>0</v>
      </c>
    </row>
    <row r="111" spans="2:63" ht="13.5">
      <c r="B111" s="88" t="s">
        <v>394</v>
      </c>
      <c r="C111" s="3" t="s">
        <v>395</v>
      </c>
      <c r="H111" s="5" t="s">
        <v>396</v>
      </c>
      <c r="J111" s="6">
        <v>100</v>
      </c>
      <c r="K111" s="5">
        <v>1</v>
      </c>
      <c r="L111" s="54">
        <f t="shared" si="68"/>
        <v>7</v>
      </c>
      <c r="M111" s="54">
        <f aca="true" t="shared" si="72" ref="M111:M113">J111*L111</f>
        <v>700</v>
      </c>
      <c r="N111" s="5">
        <f aca="true" t="shared" si="73" ref="N111:N113">L111*K111</f>
        <v>7</v>
      </c>
      <c r="O111" s="7">
        <v>0.8</v>
      </c>
      <c r="P111" s="54">
        <f t="shared" si="57"/>
        <v>840</v>
      </c>
      <c r="S111" s="57"/>
      <c r="V111" s="9" t="s">
        <v>397</v>
      </c>
      <c r="W111" s="10">
        <v>4.25</v>
      </c>
      <c r="Z111" s="12" t="s">
        <v>398</v>
      </c>
      <c r="AA111" s="13" t="s">
        <v>399</v>
      </c>
      <c r="AE111"/>
      <c r="AH111" s="5">
        <v>100</v>
      </c>
      <c r="AN111" t="str">
        <f t="shared" si="18"/>
        <v>Pois petits - Lincoln (G)</v>
      </c>
      <c r="AO111" s="65">
        <f t="shared" si="19"/>
        <v>420</v>
      </c>
      <c r="AQ111" t="str">
        <f t="shared" si="13"/>
        <v>Pois petits - Lincoln (G)</v>
      </c>
      <c r="AR111" t="str">
        <f t="shared" si="2"/>
        <v>35x2</v>
      </c>
      <c r="AS111" s="5" t="e">
        <f>IF(ISBLANK(AQ111),"",VLOOKUP($AQ111,Eclaircissage!$K$4:$L$150,2,0))</f>
        <v>#N/A</v>
      </c>
      <c r="AU111" t="str">
        <f t="shared" si="3"/>
        <v>Pois petits - Lincoln (G)</v>
      </c>
      <c r="AV111" t="str">
        <f t="shared" si="4"/>
        <v>35x2</v>
      </c>
      <c r="AX111" t="str">
        <f t="shared" si="5"/>
        <v>Pois petits - Lincoln (G)</v>
      </c>
      <c r="AY111" t="e">
        <f>IF(ISBLANK($AQ111),"",VLOOKUP($AQ111,Eclaircissage!$N$4:$O$150,2,0))</f>
        <v>#N/A</v>
      </c>
      <c r="BA111" t="str">
        <f t="shared" si="6"/>
        <v>Pois petits - Lincoln (G)</v>
      </c>
      <c r="BB111" t="e">
        <f>IF(ISBLANK($AQ111),"",VLOOKUP($AQ111,Eclaircissage!$Q$4:$R$150,2,0))</f>
        <v>#N/A</v>
      </c>
      <c r="BD111" t="str">
        <f t="shared" si="14"/>
        <v>Pois petits</v>
      </c>
      <c r="BE111" t="str">
        <f t="shared" si="15"/>
        <v>Lincoln (G)</v>
      </c>
      <c r="BG111" t="str">
        <f t="shared" si="16"/>
        <v>Pois petits - Lincoln (G)</v>
      </c>
      <c r="BH111" s="65">
        <f t="shared" si="7"/>
        <v>3.5</v>
      </c>
      <c r="BJ111" t="str">
        <f t="shared" si="8"/>
        <v>Pois petits - Lincoln (G)</v>
      </c>
      <c r="BK111" s="48">
        <f t="shared" si="36"/>
        <v>0</v>
      </c>
    </row>
    <row r="112" spans="2:63" ht="13.5">
      <c r="B112" s="88"/>
      <c r="H112" s="5" t="s">
        <v>400</v>
      </c>
      <c r="L112" s="66">
        <f t="shared" si="68"/>
        <v>7</v>
      </c>
      <c r="M112" s="66">
        <f t="shared" si="72"/>
        <v>0</v>
      </c>
      <c r="N112" s="5">
        <f t="shared" si="73"/>
        <v>0</v>
      </c>
      <c r="P112" s="54">
        <f t="shared" si="57"/>
        <v>0</v>
      </c>
      <c r="S112" s="57"/>
      <c r="AE112"/>
      <c r="AN112">
        <f t="shared" si="18"/>
      </c>
      <c r="AO112" s="65">
        <f t="shared" si="19"/>
        <v>0</v>
      </c>
      <c r="AQ112">
        <f t="shared" si="13"/>
      </c>
      <c r="AR112">
        <f t="shared" si="2"/>
      </c>
      <c r="AS112" s="5">
        <f>IF(ISBLANK(AQ112),"",VLOOKUP($AQ112,Eclaircissage!$K$4:$L$150,2,0))</f>
      </c>
      <c r="AU112">
        <f t="shared" si="3"/>
      </c>
      <c r="AV112">
        <f t="shared" si="4"/>
      </c>
      <c r="AX112">
        <f t="shared" si="5"/>
      </c>
      <c r="AY112">
        <f>IF(ISBLANK($AQ112),"",VLOOKUP($AQ112,Eclaircissage!$N$4:$O$150,2,0))</f>
      </c>
      <c r="BA112">
        <f t="shared" si="6"/>
      </c>
      <c r="BB112">
        <f>IF(ISBLANK($AQ112),"",VLOOKUP($AQ112,Eclaircissage!$Q$4:$R$150,2,0))</f>
      </c>
      <c r="BD112">
        <f t="shared" si="14"/>
      </c>
      <c r="BE112" s="65">
        <f t="shared" si="15"/>
        <v>0</v>
      </c>
      <c r="BG112">
        <f t="shared" si="16"/>
      </c>
      <c r="BH112">
        <f t="shared" si="7"/>
      </c>
      <c r="BJ112">
        <f t="shared" si="8"/>
      </c>
      <c r="BK112" s="48">
        <f t="shared" si="36"/>
        <v>0</v>
      </c>
    </row>
    <row r="113" spans="2:63" ht="13.5">
      <c r="B113" s="88"/>
      <c r="H113" s="5" t="s">
        <v>401</v>
      </c>
      <c r="L113" s="66">
        <f t="shared" si="68"/>
        <v>7</v>
      </c>
      <c r="M113" s="66">
        <f t="shared" si="72"/>
        <v>0</v>
      </c>
      <c r="N113" s="5">
        <f t="shared" si="73"/>
        <v>0</v>
      </c>
      <c r="P113" s="54">
        <f t="shared" si="57"/>
        <v>0</v>
      </c>
      <c r="S113" s="57"/>
      <c r="AE113"/>
      <c r="AN113">
        <f t="shared" si="18"/>
      </c>
      <c r="AO113" s="65">
        <f t="shared" si="19"/>
        <v>0</v>
      </c>
      <c r="AQ113">
        <f t="shared" si="13"/>
      </c>
      <c r="AR113">
        <f t="shared" si="2"/>
      </c>
      <c r="AS113" s="5">
        <f>IF(ISBLANK(AQ113),"",VLOOKUP($AQ113,Eclaircissage!$K$4:$L$150,2,0))</f>
      </c>
      <c r="AU113">
        <f t="shared" si="3"/>
      </c>
      <c r="AV113">
        <f t="shared" si="4"/>
      </c>
      <c r="AX113">
        <f t="shared" si="5"/>
      </c>
      <c r="AY113">
        <f>IF(ISBLANK($AQ113),"",VLOOKUP($AQ113,Eclaircissage!$N$4:$O$150,2,0))</f>
      </c>
      <c r="BA113">
        <f t="shared" si="6"/>
      </c>
      <c r="BB113">
        <f>IF(ISBLANK($AQ113),"",VLOOKUP($AQ113,Eclaircissage!$Q$4:$R$150,2,0))</f>
      </c>
      <c r="BD113">
        <f t="shared" si="14"/>
      </c>
      <c r="BE113" s="65">
        <f t="shared" si="15"/>
        <v>0</v>
      </c>
      <c r="BG113">
        <f t="shared" si="16"/>
      </c>
      <c r="BH113">
        <f t="shared" si="7"/>
      </c>
      <c r="BJ113">
        <f t="shared" si="8"/>
      </c>
      <c r="BK113" s="48">
        <f t="shared" si="36"/>
        <v>0</v>
      </c>
    </row>
    <row r="114" spans="1:63" s="52" customFormat="1" ht="13.5">
      <c r="A114" s="49" t="s">
        <v>402</v>
      </c>
      <c r="B114" s="50"/>
      <c r="C114" s="51"/>
      <c r="D114" s="52" t="s">
        <v>82</v>
      </c>
      <c r="E114" s="52" t="s">
        <v>107</v>
      </c>
      <c r="F114" s="52" t="s">
        <v>403</v>
      </c>
      <c r="G114" s="53" t="s">
        <v>392</v>
      </c>
      <c r="H114" s="54"/>
      <c r="I114" s="54"/>
      <c r="J114" s="55"/>
      <c r="K114" s="54"/>
      <c r="L114" s="54">
        <f t="shared" si="68"/>
        <v>7</v>
      </c>
      <c r="M114" s="54">
        <v>1400</v>
      </c>
      <c r="N114" s="54">
        <v>14</v>
      </c>
      <c r="O114" s="56"/>
      <c r="P114" s="54">
        <f t="shared" si="57"/>
        <v>1680</v>
      </c>
      <c r="Q114" s="54">
        <v>2</v>
      </c>
      <c r="R114" s="57">
        <f>PRODUCT(M114,1/Q114)</f>
        <v>700</v>
      </c>
      <c r="S114" s="57">
        <f>PRODUCT(P114,1/Q114)</f>
        <v>840</v>
      </c>
      <c r="T114" s="57">
        <f>N114/Q114</f>
        <v>7</v>
      </c>
      <c r="U114" s="53" t="s">
        <v>392</v>
      </c>
      <c r="V114" s="54"/>
      <c r="W114" s="59"/>
      <c r="X114" s="54" t="s">
        <v>86</v>
      </c>
      <c r="Y114" s="60">
        <v>2</v>
      </c>
      <c r="Z114" s="90"/>
      <c r="AA114" s="91"/>
      <c r="AB114" s="60">
        <f>R114</f>
        <v>700</v>
      </c>
      <c r="AC114" s="60">
        <f>T114</f>
        <v>7</v>
      </c>
      <c r="AD114" s="50"/>
      <c r="AF114" s="50"/>
      <c r="AG114" s="60"/>
      <c r="AH114" s="54">
        <v>85</v>
      </c>
      <c r="AI114" s="54">
        <v>21</v>
      </c>
      <c r="AM114"/>
      <c r="AN114">
        <f t="shared" si="18"/>
      </c>
      <c r="AO114" s="65">
        <f t="shared" si="19"/>
        <v>0</v>
      </c>
      <c r="AQ114">
        <f t="shared" si="13"/>
      </c>
      <c r="AR114">
        <f t="shared" si="2"/>
      </c>
      <c r="AS114" s="5">
        <f>IF(ISBLANK(AQ114),"",VLOOKUP($AQ114,Eclaircissage!$K$4:$L$150,2,0))</f>
      </c>
      <c r="AT114" s="5"/>
      <c r="AU114">
        <f t="shared" si="3"/>
      </c>
      <c r="AV114">
        <f t="shared" si="4"/>
      </c>
      <c r="AW114"/>
      <c r="AX114">
        <f t="shared" si="5"/>
      </c>
      <c r="AY114">
        <f>IF(ISBLANK($AQ114),"",VLOOKUP($AQ114,Eclaircissage!$N$4:$O$150,2,0))</f>
      </c>
      <c r="AZ114"/>
      <c r="BA114">
        <f t="shared" si="6"/>
      </c>
      <c r="BB114">
        <f>IF(ISBLANK($AQ114),"",VLOOKUP($AQ114,Eclaircissage!$Q$4:$R$150,2,0))</f>
      </c>
      <c r="BD114">
        <f t="shared" si="14"/>
      </c>
      <c r="BE114" s="65">
        <f t="shared" si="15"/>
        <v>0</v>
      </c>
      <c r="BF114"/>
      <c r="BG114">
        <f t="shared" si="16"/>
      </c>
      <c r="BH114">
        <f t="shared" si="7"/>
      </c>
      <c r="BJ114">
        <f t="shared" si="8"/>
      </c>
      <c r="BK114" s="48">
        <f t="shared" si="36"/>
        <v>0</v>
      </c>
    </row>
    <row r="115" spans="2:63" ht="13.5">
      <c r="B115" s="50" t="s">
        <v>404</v>
      </c>
      <c r="C115" s="3" t="s">
        <v>405</v>
      </c>
      <c r="F115" t="s">
        <v>352</v>
      </c>
      <c r="J115" s="6">
        <v>200</v>
      </c>
      <c r="K115" s="5">
        <v>2</v>
      </c>
      <c r="L115" s="54">
        <f t="shared" si="68"/>
        <v>7</v>
      </c>
      <c r="M115" s="54">
        <f aca="true" t="shared" si="74" ref="M115:M117">J115*L115</f>
        <v>1400</v>
      </c>
      <c r="N115" s="5">
        <f aca="true" t="shared" si="75" ref="N115:N117">L115*K115</f>
        <v>14</v>
      </c>
      <c r="O115" s="7">
        <v>0.85</v>
      </c>
      <c r="P115" s="54">
        <f t="shared" si="57"/>
        <v>1680</v>
      </c>
      <c r="S115" s="57"/>
      <c r="V115" s="9" t="s">
        <v>406</v>
      </c>
      <c r="W115" s="10">
        <v>4.7</v>
      </c>
      <c r="Z115" s="12" t="s">
        <v>407</v>
      </c>
      <c r="AA115" s="13" t="s">
        <v>119</v>
      </c>
      <c r="AE115"/>
      <c r="AN115" t="str">
        <f t="shared" si="18"/>
        <v>Pois mangetout - Ambrosia (G)</v>
      </c>
      <c r="AO115" s="65">
        <f t="shared" si="19"/>
        <v>840</v>
      </c>
      <c r="AQ115" t="str">
        <f t="shared" si="13"/>
        <v>Pois mangetout - Ambrosia (G)</v>
      </c>
      <c r="AR115" t="str">
        <f t="shared" si="2"/>
        <v>35x2</v>
      </c>
      <c r="AS115" s="5" t="e">
        <f>IF(ISBLANK(AQ115),"",VLOOKUP($AQ115,Eclaircissage!$K$4:$L$150,2,0))</f>
        <v>#N/A</v>
      </c>
      <c r="AU115" t="str">
        <f t="shared" si="3"/>
        <v>Pois mangetout - Ambrosia (G)</v>
      </c>
      <c r="AV115" t="str">
        <f t="shared" si="4"/>
        <v>35x2</v>
      </c>
      <c r="AX115" t="str">
        <f t="shared" si="5"/>
        <v>Pois mangetout - Ambrosia (G)</v>
      </c>
      <c r="AY115" t="e">
        <f>IF(ISBLANK($AQ115),"",VLOOKUP($AQ115,Eclaircissage!$N$4:$O$150,2,0))</f>
        <v>#N/A</v>
      </c>
      <c r="BA115" t="str">
        <f t="shared" si="6"/>
        <v>Pois mangetout - Ambrosia (G)</v>
      </c>
      <c r="BB115" t="e">
        <f>IF(ISBLANK($AQ115),"",VLOOKUP($AQ115,Eclaircissage!$Q$4:$R$150,2,0))</f>
        <v>#N/A</v>
      </c>
      <c r="BD115" t="str">
        <f t="shared" si="14"/>
        <v>Pois mangetout</v>
      </c>
      <c r="BE115" t="str">
        <f t="shared" si="15"/>
        <v>Ambrosia (G)</v>
      </c>
      <c r="BG115" t="str">
        <f t="shared" si="16"/>
        <v>Pois mangetout - Ambrosia (G)</v>
      </c>
      <c r="BH115" s="65">
        <f t="shared" si="7"/>
        <v>7</v>
      </c>
      <c r="BJ115" t="str">
        <f t="shared" si="8"/>
        <v>Pois mangetout - Ambrosia (G)</v>
      </c>
      <c r="BK115" s="48">
        <f t="shared" si="36"/>
        <v>0</v>
      </c>
    </row>
    <row r="116" spans="2:63" ht="13.5">
      <c r="B116" s="50"/>
      <c r="F116" t="s">
        <v>261</v>
      </c>
      <c r="L116" s="54">
        <f t="shared" si="68"/>
        <v>7</v>
      </c>
      <c r="M116" s="54">
        <f t="shared" si="74"/>
        <v>0</v>
      </c>
      <c r="N116" s="5">
        <f t="shared" si="75"/>
        <v>0</v>
      </c>
      <c r="P116" s="54">
        <f t="shared" si="57"/>
        <v>0</v>
      </c>
      <c r="S116" s="57"/>
      <c r="AE116"/>
      <c r="AN116">
        <f t="shared" si="18"/>
      </c>
      <c r="AO116" s="65">
        <f t="shared" si="19"/>
        <v>0</v>
      </c>
      <c r="AQ116">
        <f t="shared" si="13"/>
      </c>
      <c r="AR116">
        <f t="shared" si="2"/>
      </c>
      <c r="AS116" s="5">
        <f>IF(ISBLANK(AQ116),"",VLOOKUP($AQ116,Eclaircissage!$K$4:$L$150,2,0))</f>
      </c>
      <c r="AU116">
        <f t="shared" si="3"/>
      </c>
      <c r="AV116">
        <f t="shared" si="4"/>
      </c>
      <c r="AX116">
        <f t="shared" si="5"/>
      </c>
      <c r="AY116">
        <f>IF(ISBLANK($AQ116),"",VLOOKUP($AQ116,Eclaircissage!$N$4:$O$150,2,0))</f>
      </c>
      <c r="BA116">
        <f t="shared" si="6"/>
      </c>
      <c r="BB116">
        <f>IF(ISBLANK($AQ116),"",VLOOKUP($AQ116,Eclaircissage!$Q$4:$R$150,2,0))</f>
      </c>
      <c r="BD116">
        <f t="shared" si="14"/>
      </c>
      <c r="BE116" s="65">
        <f t="shared" si="15"/>
        <v>0</v>
      </c>
      <c r="BG116">
        <f t="shared" si="16"/>
      </c>
      <c r="BH116">
        <f t="shared" si="7"/>
      </c>
      <c r="BJ116">
        <f t="shared" si="8"/>
      </c>
      <c r="BK116" s="48">
        <f t="shared" si="36"/>
        <v>0</v>
      </c>
    </row>
    <row r="117" spans="2:63" ht="13.5">
      <c r="B117" s="50"/>
      <c r="L117" s="66">
        <f t="shared" si="68"/>
        <v>7</v>
      </c>
      <c r="M117" s="66">
        <f t="shared" si="74"/>
        <v>0</v>
      </c>
      <c r="N117" s="5">
        <f t="shared" si="75"/>
        <v>0</v>
      </c>
      <c r="P117" s="54">
        <f t="shared" si="57"/>
        <v>0</v>
      </c>
      <c r="S117" s="57"/>
      <c r="AE117"/>
      <c r="AN117">
        <f t="shared" si="18"/>
      </c>
      <c r="AO117" s="65">
        <f t="shared" si="19"/>
        <v>0</v>
      </c>
      <c r="AQ117">
        <f t="shared" si="13"/>
      </c>
      <c r="AR117">
        <f t="shared" si="2"/>
      </c>
      <c r="AS117" s="5">
        <f>IF(ISBLANK(AQ117),"",VLOOKUP($AQ117,Eclaircissage!$K$4:$L$150,2,0))</f>
      </c>
      <c r="AU117">
        <f t="shared" si="3"/>
      </c>
      <c r="AV117">
        <f t="shared" si="4"/>
      </c>
      <c r="AX117">
        <f t="shared" si="5"/>
      </c>
      <c r="AY117">
        <f>IF(ISBLANK($AQ117),"",VLOOKUP($AQ117,Eclaircissage!$N$4:$O$150,2,0))</f>
      </c>
      <c r="BA117">
        <f t="shared" si="6"/>
      </c>
      <c r="BB117">
        <f>IF(ISBLANK($AQ117),"",VLOOKUP($AQ117,Eclaircissage!$Q$4:$R$150,2,0))</f>
      </c>
      <c r="BD117">
        <f t="shared" si="14"/>
      </c>
      <c r="BE117" s="65">
        <f t="shared" si="15"/>
        <v>0</v>
      </c>
      <c r="BG117">
        <f t="shared" si="16"/>
      </c>
      <c r="BH117">
        <f t="shared" si="7"/>
      </c>
      <c r="BJ117">
        <f t="shared" si="8"/>
      </c>
      <c r="BK117" s="48">
        <f t="shared" si="36"/>
        <v>0</v>
      </c>
    </row>
    <row r="118" spans="1:63" s="94" customFormat="1" ht="13.5">
      <c r="A118" s="92" t="s">
        <v>408</v>
      </c>
      <c r="B118" s="88"/>
      <c r="C118" s="93"/>
      <c r="D118" s="94" t="s">
        <v>92</v>
      </c>
      <c r="E118" s="94" t="s">
        <v>248</v>
      </c>
      <c r="F118" s="94" t="s">
        <v>229</v>
      </c>
      <c r="G118" s="95">
        <v>23</v>
      </c>
      <c r="H118" s="96">
        <v>8</v>
      </c>
      <c r="I118" s="96" t="s">
        <v>409</v>
      </c>
      <c r="J118" s="97"/>
      <c r="K118" s="96"/>
      <c r="L118" s="54">
        <f t="shared" si="68"/>
        <v>7</v>
      </c>
      <c r="M118" s="54">
        <v>28</v>
      </c>
      <c r="N118" s="96">
        <v>6.44</v>
      </c>
      <c r="O118" s="98"/>
      <c r="P118" s="54">
        <v>34</v>
      </c>
      <c r="Q118" s="96">
        <v>1</v>
      </c>
      <c r="R118" s="99">
        <f>PRODUCT(M118,1/Q118)</f>
        <v>28</v>
      </c>
      <c r="S118" s="57">
        <f>PRODUCT(P118,1/Q118)</f>
        <v>34</v>
      </c>
      <c r="T118" s="100">
        <f>N118/Q118</f>
        <v>6.44</v>
      </c>
      <c r="U118" s="95">
        <v>23</v>
      </c>
      <c r="V118" s="96"/>
      <c r="W118" s="101"/>
      <c r="X118" s="96" t="s">
        <v>96</v>
      </c>
      <c r="Y118" s="102">
        <v>1</v>
      </c>
      <c r="Z118" s="106"/>
      <c r="AA118" s="107"/>
      <c r="AB118" s="108">
        <f>R118</f>
        <v>28</v>
      </c>
      <c r="AC118" s="108"/>
      <c r="AD118" s="88"/>
      <c r="AE118" s="153" t="s">
        <v>226</v>
      </c>
      <c r="AF118" s="88"/>
      <c r="AG118" s="108">
        <f>T118</f>
        <v>6.44</v>
      </c>
      <c r="AH118" s="96">
        <v>65</v>
      </c>
      <c r="AI118" s="96"/>
      <c r="AJ118" t="s">
        <v>410</v>
      </c>
      <c r="AM118"/>
      <c r="AN118">
        <f t="shared" si="18"/>
      </c>
      <c r="AO118" s="65">
        <f t="shared" si="19"/>
        <v>0</v>
      </c>
      <c r="AQ118">
        <f t="shared" si="13"/>
      </c>
      <c r="AR118">
        <f t="shared" si="2"/>
      </c>
      <c r="AS118" s="5">
        <f>IF(ISBLANK(AQ118),"",VLOOKUP($AQ118,Eclaircissage!$K$4:$L$150,2,0))</f>
      </c>
      <c r="AT118" s="5"/>
      <c r="AU118">
        <f t="shared" si="3"/>
      </c>
      <c r="AV118">
        <f t="shared" si="4"/>
      </c>
      <c r="AW118"/>
      <c r="AX118">
        <f t="shared" si="5"/>
      </c>
      <c r="AY118">
        <f>IF(ISBLANK($AQ118),"",VLOOKUP($AQ118,Eclaircissage!$N$4:$O$150,2,0))</f>
      </c>
      <c r="AZ118"/>
      <c r="BA118">
        <f t="shared" si="6"/>
      </c>
      <c r="BB118">
        <f>IF(ISBLANK($AQ118),"",VLOOKUP($AQ118,Eclaircissage!$Q$4:$R$150,2,0))</f>
      </c>
      <c r="BD118">
        <f t="shared" si="14"/>
      </c>
      <c r="BE118" s="65">
        <f t="shared" si="15"/>
        <v>0</v>
      </c>
      <c r="BF118"/>
      <c r="BG118">
        <f t="shared" si="16"/>
      </c>
      <c r="BH118">
        <f t="shared" si="7"/>
      </c>
      <c r="BJ118">
        <f t="shared" si="8"/>
      </c>
      <c r="BK118" s="48">
        <f t="shared" si="36"/>
        <v>0</v>
      </c>
    </row>
    <row r="119" spans="2:63" ht="13.5">
      <c r="B119" s="88" t="s">
        <v>411</v>
      </c>
      <c r="C119" s="3" t="s">
        <v>412</v>
      </c>
      <c r="F119" t="s">
        <v>413</v>
      </c>
      <c r="J119" s="6">
        <v>4</v>
      </c>
      <c r="K119" s="5">
        <v>0.92</v>
      </c>
      <c r="L119" s="54">
        <f t="shared" si="68"/>
        <v>7</v>
      </c>
      <c r="M119" s="54">
        <f aca="true" t="shared" si="76" ref="M119:M125">J119*L119</f>
        <v>28</v>
      </c>
      <c r="N119" s="5">
        <f aca="true" t="shared" si="77" ref="N119:N125">L119*K119</f>
        <v>6.44</v>
      </c>
      <c r="P119" s="54">
        <v>34</v>
      </c>
      <c r="S119" s="57"/>
      <c r="V119" s="9" t="s">
        <v>414</v>
      </c>
      <c r="W119" s="10">
        <v>3</v>
      </c>
      <c r="Z119" s="12" t="s">
        <v>415</v>
      </c>
      <c r="AA119" s="13">
        <v>41866</v>
      </c>
      <c r="AE119"/>
      <c r="AF119" s="110">
        <v>41760</v>
      </c>
      <c r="AN119" t="str">
        <f t="shared" si="18"/>
        <v>Poivrons - Pantos (G)</v>
      </c>
      <c r="AO119" s="65">
        <f t="shared" si="19"/>
        <v>34</v>
      </c>
      <c r="AQ119" t="str">
        <f t="shared" si="13"/>
        <v>Poivrons - Pantos (G)</v>
      </c>
      <c r="AR119" s="65">
        <f t="shared" si="2"/>
        <v>23</v>
      </c>
      <c r="AS119" s="5" t="e">
        <f>IF(ISBLANK(AQ119),"",VLOOKUP($AQ119,Eclaircissage!$K$4:$L$150,2,0))</f>
        <v>#N/A</v>
      </c>
      <c r="AU119" t="str">
        <f t="shared" si="3"/>
        <v>Poivrons - Pantos (G)</v>
      </c>
      <c r="AV119">
        <f t="shared" si="4"/>
        <v>23</v>
      </c>
      <c r="AX119" t="str">
        <f t="shared" si="5"/>
        <v>Poivrons - Pantos (G)</v>
      </c>
      <c r="AY119" t="e">
        <f>IF(ISBLANK($AQ119),"",VLOOKUP($AQ119,Eclaircissage!$N$4:$O$150,2,0))</f>
        <v>#N/A</v>
      </c>
      <c r="BA119" t="str">
        <f t="shared" si="6"/>
        <v>Poivrons - Pantos (G)</v>
      </c>
      <c r="BB119" t="e">
        <f>IF(ISBLANK($AQ119),"",VLOOKUP($AQ119,Eclaircissage!$Q$4:$R$150,2,0))</f>
        <v>#N/A</v>
      </c>
      <c r="BD119" t="str">
        <f t="shared" si="14"/>
        <v>Poivrons</v>
      </c>
      <c r="BE119" t="str">
        <f t="shared" si="15"/>
        <v>Pantos (G)</v>
      </c>
      <c r="BG119" t="str">
        <f t="shared" si="16"/>
        <v>Poivrons - Pantos (G)</v>
      </c>
      <c r="BH119" s="65">
        <f t="shared" si="7"/>
        <v>0</v>
      </c>
      <c r="BJ119" t="str">
        <f t="shared" si="8"/>
        <v>Poivrons - Pantos (G)</v>
      </c>
      <c r="BK119" s="48">
        <f t="shared" si="36"/>
        <v>6.44</v>
      </c>
    </row>
    <row r="120" spans="2:63" ht="13.5">
      <c r="B120" s="88"/>
      <c r="F120" t="s">
        <v>261</v>
      </c>
      <c r="L120" s="54">
        <f t="shared" si="68"/>
        <v>7</v>
      </c>
      <c r="M120" s="54">
        <f t="shared" si="76"/>
        <v>0</v>
      </c>
      <c r="N120" s="5">
        <f t="shared" si="77"/>
        <v>0</v>
      </c>
      <c r="P120" s="54">
        <f aca="true" t="shared" si="78" ref="P120:P125">M120+(M120*20/100)</f>
        <v>0</v>
      </c>
      <c r="S120" s="57"/>
      <c r="AE120"/>
      <c r="AN120">
        <f t="shared" si="18"/>
      </c>
      <c r="AO120" s="65">
        <f t="shared" si="19"/>
        <v>0</v>
      </c>
      <c r="AQ120">
        <f t="shared" si="13"/>
      </c>
      <c r="AR120">
        <f t="shared" si="2"/>
      </c>
      <c r="AS120" s="5">
        <f>IF(ISBLANK(AQ120),"",VLOOKUP($AQ120,Eclaircissage!$K$4:$L$150,2,0))</f>
      </c>
      <c r="AU120">
        <f t="shared" si="3"/>
      </c>
      <c r="AV120">
        <f t="shared" si="4"/>
      </c>
      <c r="AX120">
        <f t="shared" si="5"/>
      </c>
      <c r="AY120">
        <f>IF(ISBLANK($AQ120),"",VLOOKUP($AQ120,Eclaircissage!$N$4:$O$150,2,0))</f>
      </c>
      <c r="BA120">
        <f t="shared" si="6"/>
      </c>
      <c r="BB120">
        <f>IF(ISBLANK($AQ120),"",VLOOKUP($AQ120,Eclaircissage!$Q$4:$R$150,2,0))</f>
      </c>
      <c r="BD120">
        <f t="shared" si="14"/>
      </c>
      <c r="BE120" s="65">
        <f t="shared" si="15"/>
        <v>0</v>
      </c>
      <c r="BG120">
        <f t="shared" si="16"/>
      </c>
      <c r="BH120">
        <f t="shared" si="7"/>
      </c>
      <c r="BJ120">
        <f t="shared" si="8"/>
      </c>
      <c r="BK120" s="48">
        <f t="shared" si="36"/>
        <v>0</v>
      </c>
    </row>
    <row r="121" spans="2:63" ht="13.5">
      <c r="B121" s="88"/>
      <c r="L121" s="66">
        <f t="shared" si="68"/>
        <v>7</v>
      </c>
      <c r="M121" s="66">
        <f t="shared" si="76"/>
        <v>0</v>
      </c>
      <c r="N121" s="5">
        <f t="shared" si="77"/>
        <v>0</v>
      </c>
      <c r="P121" s="54">
        <f t="shared" si="78"/>
        <v>0</v>
      </c>
      <c r="S121" s="57"/>
      <c r="AE121"/>
      <c r="AN121">
        <f t="shared" si="18"/>
      </c>
      <c r="AO121" s="65">
        <f t="shared" si="19"/>
        <v>0</v>
      </c>
      <c r="AQ121">
        <f t="shared" si="13"/>
      </c>
      <c r="AR121">
        <f t="shared" si="2"/>
      </c>
      <c r="AS121" s="5">
        <f>IF(ISBLANK(AQ121),"",VLOOKUP($AQ121,Eclaircissage!$K$4:$L$150,2,0))</f>
      </c>
      <c r="AU121">
        <f t="shared" si="3"/>
      </c>
      <c r="AV121">
        <f t="shared" si="4"/>
      </c>
      <c r="AX121">
        <f t="shared" si="5"/>
      </c>
      <c r="AY121">
        <f>IF(ISBLANK($AQ121),"",VLOOKUP($AQ121,Eclaircissage!$N$4:$O$150,2,0))</f>
      </c>
      <c r="BA121">
        <f t="shared" si="6"/>
      </c>
      <c r="BB121">
        <f>IF(ISBLANK($AQ121),"",VLOOKUP($AQ121,Eclaircissage!$Q$4:$R$150,2,0))</f>
      </c>
      <c r="BD121">
        <f t="shared" si="14"/>
      </c>
      <c r="BE121" s="65">
        <f t="shared" si="15"/>
        <v>0</v>
      </c>
      <c r="BG121">
        <f t="shared" si="16"/>
      </c>
      <c r="BH121">
        <f t="shared" si="7"/>
      </c>
      <c r="BJ121">
        <f t="shared" si="8"/>
      </c>
      <c r="BK121" s="48">
        <f t="shared" si="36"/>
        <v>0</v>
      </c>
    </row>
    <row r="122" spans="1:63" s="52" customFormat="1" ht="13.5">
      <c r="A122" s="49" t="s">
        <v>416</v>
      </c>
      <c r="B122" s="50"/>
      <c r="C122" s="51"/>
      <c r="D122" s="52" t="s">
        <v>82</v>
      </c>
      <c r="E122" s="52" t="s">
        <v>107</v>
      </c>
      <c r="F122" s="52" t="s">
        <v>417</v>
      </c>
      <c r="G122" s="53" t="s">
        <v>418</v>
      </c>
      <c r="H122" s="54" t="s">
        <v>419</v>
      </c>
      <c r="I122" s="54">
        <v>300</v>
      </c>
      <c r="J122" s="55">
        <v>300</v>
      </c>
      <c r="K122" s="54">
        <v>2.25</v>
      </c>
      <c r="L122" s="54">
        <f t="shared" si="68"/>
        <v>7</v>
      </c>
      <c r="M122" s="54">
        <f t="shared" si="76"/>
        <v>2100</v>
      </c>
      <c r="N122" s="54">
        <f t="shared" si="77"/>
        <v>15.75</v>
      </c>
      <c r="O122" s="56"/>
      <c r="P122" s="54">
        <f t="shared" si="78"/>
        <v>2520</v>
      </c>
      <c r="Q122" s="54">
        <v>4</v>
      </c>
      <c r="R122" s="57">
        <f>PRODUCT(M122,1/Q122)</f>
        <v>525</v>
      </c>
      <c r="S122" s="57">
        <f>PRODUCT(P122,1/Q122)</f>
        <v>630</v>
      </c>
      <c r="T122" s="58">
        <f>N122/Q122</f>
        <v>3.9375</v>
      </c>
      <c r="U122" s="53" t="s">
        <v>418</v>
      </c>
      <c r="V122" s="54"/>
      <c r="W122" s="59"/>
      <c r="X122" s="54" t="s">
        <v>86</v>
      </c>
      <c r="Y122" s="60">
        <v>4</v>
      </c>
      <c r="Z122" s="90"/>
      <c r="AA122" s="91"/>
      <c r="AB122" s="60">
        <f>R122</f>
        <v>525</v>
      </c>
      <c r="AC122" s="60">
        <f>T122</f>
        <v>3.9375</v>
      </c>
      <c r="AD122" s="50"/>
      <c r="AF122" s="50"/>
      <c r="AG122" s="60"/>
      <c r="AH122" s="54">
        <v>45</v>
      </c>
      <c r="AI122" s="54" t="s">
        <v>420</v>
      </c>
      <c r="AJ122" t="s">
        <v>145</v>
      </c>
      <c r="AM122"/>
      <c r="AN122">
        <f t="shared" si="18"/>
      </c>
      <c r="AO122" s="65">
        <f t="shared" si="19"/>
        <v>0</v>
      </c>
      <c r="AQ122">
        <f t="shared" si="13"/>
      </c>
      <c r="AR122">
        <f t="shared" si="2"/>
      </c>
      <c r="AS122" s="5">
        <f>IF(ISBLANK(AQ122),"",VLOOKUP($AQ122,Eclaircissage!$K$4:$L$150,2,0))</f>
      </c>
      <c r="AT122" s="5"/>
      <c r="AU122">
        <f t="shared" si="3"/>
      </c>
      <c r="AV122">
        <f t="shared" si="4"/>
      </c>
      <c r="AW122"/>
      <c r="AX122">
        <f t="shared" si="5"/>
      </c>
      <c r="AY122">
        <f>IF(ISBLANK($AQ122),"",VLOOKUP($AQ122,Eclaircissage!$N$4:$O$150,2,0))</f>
      </c>
      <c r="AZ122"/>
      <c r="BA122">
        <f t="shared" si="6"/>
      </c>
      <c r="BB122">
        <f>IF(ISBLANK($AQ122),"",VLOOKUP($AQ122,Eclaircissage!$Q$4:$R$150,2,0))</f>
      </c>
      <c r="BD122">
        <f t="shared" si="14"/>
      </c>
      <c r="BE122" s="65">
        <f t="shared" si="15"/>
        <v>0</v>
      </c>
      <c r="BF122"/>
      <c r="BG122">
        <f t="shared" si="16"/>
      </c>
      <c r="BH122">
        <f t="shared" si="7"/>
      </c>
      <c r="BJ122">
        <f t="shared" si="8"/>
      </c>
      <c r="BK122" s="48">
        <f t="shared" si="36"/>
        <v>0</v>
      </c>
    </row>
    <row r="123" spans="2:63" ht="13.5">
      <c r="B123" s="50" t="s">
        <v>421</v>
      </c>
      <c r="F123" t="s">
        <v>310</v>
      </c>
      <c r="J123" s="6">
        <v>150</v>
      </c>
      <c r="K123" s="5">
        <v>1.15</v>
      </c>
      <c r="L123" s="54">
        <f t="shared" si="68"/>
        <v>7</v>
      </c>
      <c r="M123" s="54">
        <f t="shared" si="76"/>
        <v>1050</v>
      </c>
      <c r="N123" s="5">
        <f t="shared" si="77"/>
        <v>8.049999999999999</v>
      </c>
      <c r="P123" s="54">
        <f t="shared" si="78"/>
        <v>1260</v>
      </c>
      <c r="Q123" s="5">
        <v>2</v>
      </c>
      <c r="S123" s="57"/>
      <c r="V123" s="9">
        <v>3</v>
      </c>
      <c r="Y123" s="11">
        <v>2</v>
      </c>
      <c r="Z123" s="12" t="s">
        <v>422</v>
      </c>
      <c r="AA123" s="109" t="s">
        <v>423</v>
      </c>
      <c r="AE123" t="s">
        <v>250</v>
      </c>
      <c r="AH123" s="5" t="s">
        <v>424</v>
      </c>
      <c r="AI123" t="s">
        <v>425</v>
      </c>
      <c r="AN123" t="str">
        <f t="shared" si="18"/>
        <v>Radis - Saxa (K)</v>
      </c>
      <c r="AO123" s="65">
        <f t="shared" si="19"/>
        <v>630</v>
      </c>
      <c r="AQ123" t="str">
        <f t="shared" si="13"/>
        <v>Radis - Saxa (K)</v>
      </c>
      <c r="AR123" t="str">
        <f t="shared" si="2"/>
        <v>15x5</v>
      </c>
      <c r="AS123" s="5" t="str">
        <f>IF(ISBLANK(AQ123),"",VLOOKUP($AQ123,Eclaircissage!$K$4:$L$150,2,0))</f>
        <v>15x3</v>
      </c>
      <c r="AU123" t="str">
        <f t="shared" si="3"/>
        <v>Radis - Saxa (K)</v>
      </c>
      <c r="AV123" t="str">
        <f t="shared" si="4"/>
        <v>15x3</v>
      </c>
      <c r="AX123" t="str">
        <f t="shared" si="5"/>
        <v>Radis - Saxa (K)</v>
      </c>
      <c r="AY123">
        <f>IF(ISBLANK($AQ123),"",VLOOKUP($AQ123,Eclaircissage!$N$4:$O$150,2,0))</f>
      </c>
      <c r="BA123" t="str">
        <f t="shared" si="6"/>
        <v>Radis - Saxa (K)</v>
      </c>
      <c r="BB123">
        <f>IF(ISBLANK($AQ123),"",VLOOKUP($AQ123,Eclaircissage!$Q$4:$R$150,2,0))</f>
        <v>5</v>
      </c>
      <c r="BD123" t="str">
        <f t="shared" si="14"/>
        <v>Radis</v>
      </c>
      <c r="BE123" t="str">
        <f t="shared" si="15"/>
        <v>Saxa (K)</v>
      </c>
      <c r="BG123" t="str">
        <f t="shared" si="16"/>
        <v>Radis - Saxa (K)</v>
      </c>
      <c r="BH123" s="65">
        <f t="shared" si="7"/>
        <v>3.9375</v>
      </c>
      <c r="BJ123" t="str">
        <f t="shared" si="8"/>
        <v>Radis - Saxa (K)</v>
      </c>
      <c r="BK123" s="48">
        <f t="shared" si="36"/>
        <v>0</v>
      </c>
    </row>
    <row r="124" spans="2:63" ht="13.5">
      <c r="B124" s="50" t="s">
        <v>426</v>
      </c>
      <c r="C124" s="3" t="s">
        <v>427</v>
      </c>
      <c r="J124" s="6">
        <v>150</v>
      </c>
      <c r="K124" s="5">
        <v>1.15</v>
      </c>
      <c r="L124" s="54">
        <f t="shared" si="68"/>
        <v>7</v>
      </c>
      <c r="M124" s="54">
        <f t="shared" si="76"/>
        <v>1050</v>
      </c>
      <c r="N124" s="5">
        <f t="shared" si="77"/>
        <v>8.049999999999999</v>
      </c>
      <c r="P124" s="54">
        <f t="shared" si="78"/>
        <v>1260</v>
      </c>
      <c r="Q124" s="5">
        <v>2</v>
      </c>
      <c r="S124" s="57"/>
      <c r="V124" s="9">
        <v>2</v>
      </c>
      <c r="Y124" s="11">
        <v>2</v>
      </c>
      <c r="Z124" s="12" t="s">
        <v>428</v>
      </c>
      <c r="AA124" s="109" t="s">
        <v>429</v>
      </c>
      <c r="AE124"/>
      <c r="AH124" s="5" t="s">
        <v>152</v>
      </c>
      <c r="AN124" t="str">
        <f t="shared" si="18"/>
        <v>Radis - Géant de Sicile (K)</v>
      </c>
      <c r="AO124" s="65">
        <f t="shared" si="19"/>
        <v>630</v>
      </c>
      <c r="AQ124" t="str">
        <f t="shared" si="13"/>
        <v>Radis - Géant de Sicile (K)</v>
      </c>
      <c r="AR124" t="str">
        <f t="shared" si="2"/>
        <v>15x5</v>
      </c>
      <c r="AS124" s="5" t="str">
        <f>IF(ISBLANK(AQ124),"",VLOOKUP($AQ124,Eclaircissage!$K$4:$L$150,2,0))</f>
        <v>15x3</v>
      </c>
      <c r="AU124" t="str">
        <f t="shared" si="3"/>
        <v>Radis - Géant de Sicile (K)</v>
      </c>
      <c r="AV124" t="str">
        <f t="shared" si="4"/>
        <v>15x3</v>
      </c>
      <c r="AX124" t="str">
        <f t="shared" si="5"/>
        <v>Radis - Géant de Sicile (K)</v>
      </c>
      <c r="AY124">
        <f>IF(ISBLANK($AQ124),"",VLOOKUP($AQ124,Eclaircissage!$N$4:$O$150,2,0))</f>
      </c>
      <c r="BA124" t="str">
        <f t="shared" si="6"/>
        <v>Radis - Géant de Sicile (K)</v>
      </c>
      <c r="BB124">
        <f>IF(ISBLANK($AQ124),"",VLOOKUP($AQ124,Eclaircissage!$Q$4:$R$150,2,0))</f>
        <v>5</v>
      </c>
      <c r="BD124" t="str">
        <f t="shared" si="14"/>
        <v>Radis</v>
      </c>
      <c r="BE124" t="str">
        <f t="shared" si="15"/>
        <v>Géant de Sicile (K)</v>
      </c>
      <c r="BG124" t="str">
        <f t="shared" si="16"/>
        <v>Radis - Géant de Sicile (K)</v>
      </c>
      <c r="BH124" s="65">
        <f t="shared" si="7"/>
        <v>3.9375</v>
      </c>
      <c r="BJ124" t="str">
        <f t="shared" si="8"/>
        <v>Radis - Géant de Sicile (K)</v>
      </c>
      <c r="BK124" s="48">
        <f t="shared" si="36"/>
        <v>0</v>
      </c>
    </row>
    <row r="125" spans="2:63" ht="13.5">
      <c r="B125" s="50"/>
      <c r="L125" s="66">
        <f t="shared" si="68"/>
        <v>7</v>
      </c>
      <c r="M125" s="66">
        <f t="shared" si="76"/>
        <v>0</v>
      </c>
      <c r="N125" s="5">
        <f t="shared" si="77"/>
        <v>0</v>
      </c>
      <c r="P125" s="54">
        <f t="shared" si="78"/>
        <v>0</v>
      </c>
      <c r="S125" s="57"/>
      <c r="AE125"/>
      <c r="AN125">
        <f t="shared" si="18"/>
      </c>
      <c r="AO125" s="65">
        <f t="shared" si="19"/>
        <v>0</v>
      </c>
      <c r="AQ125">
        <f t="shared" si="13"/>
      </c>
      <c r="AR125">
        <f t="shared" si="2"/>
      </c>
      <c r="AS125" s="5">
        <f>IF(ISBLANK(AQ125),"",VLOOKUP($AQ125,Eclaircissage!$K$4:$L$150,2,0))</f>
      </c>
      <c r="AU125">
        <f t="shared" si="3"/>
      </c>
      <c r="AV125">
        <f t="shared" si="4"/>
      </c>
      <c r="AX125">
        <f t="shared" si="5"/>
      </c>
      <c r="AY125">
        <f>IF(ISBLANK($AQ125),"",VLOOKUP($AQ125,Eclaircissage!$N$4:$O$150,2,0))</f>
      </c>
      <c r="BA125">
        <f t="shared" si="6"/>
      </c>
      <c r="BB125">
        <f>IF(ISBLANK($AQ125),"",VLOOKUP($AQ125,Eclaircissage!$Q$4:$R$150,2,0))</f>
      </c>
      <c r="BD125">
        <f t="shared" si="14"/>
      </c>
      <c r="BE125" s="65">
        <f t="shared" si="15"/>
        <v>0</v>
      </c>
      <c r="BG125">
        <f t="shared" si="16"/>
      </c>
      <c r="BH125">
        <f t="shared" si="7"/>
      </c>
      <c r="BJ125">
        <f t="shared" si="8"/>
      </c>
      <c r="BK125" s="48">
        <f t="shared" si="36"/>
        <v>0</v>
      </c>
    </row>
    <row r="126" spans="1:63" s="94" customFormat="1" ht="13.5">
      <c r="A126" s="92" t="s">
        <v>430</v>
      </c>
      <c r="B126" s="88"/>
      <c r="C126" s="93"/>
      <c r="D126" s="94" t="s">
        <v>82</v>
      </c>
      <c r="E126" s="94" t="s">
        <v>107</v>
      </c>
      <c r="G126" s="95"/>
      <c r="H126" s="96"/>
      <c r="I126" s="96">
        <v>24</v>
      </c>
      <c r="J126" s="97"/>
      <c r="K126" s="96"/>
      <c r="L126" s="54">
        <f t="shared" si="68"/>
        <v>7</v>
      </c>
      <c r="M126" s="54">
        <v>168</v>
      </c>
      <c r="N126" s="96">
        <v>14</v>
      </c>
      <c r="O126" s="98"/>
      <c r="P126" s="54">
        <v>202</v>
      </c>
      <c r="Q126" s="96">
        <v>1</v>
      </c>
      <c r="R126" s="99">
        <f>PRODUCT(M126,1/Q126)</f>
        <v>168</v>
      </c>
      <c r="S126" s="57">
        <f>PRODUCT(P126,1/Q126)</f>
        <v>202</v>
      </c>
      <c r="T126" s="99">
        <f>N126/Q126</f>
        <v>14</v>
      </c>
      <c r="U126" s="95"/>
      <c r="V126" s="96"/>
      <c r="W126" s="101"/>
      <c r="X126" s="96" t="s">
        <v>86</v>
      </c>
      <c r="Y126" s="102">
        <v>1</v>
      </c>
      <c r="Z126" s="106"/>
      <c r="AA126" s="107"/>
      <c r="AB126" s="108">
        <f>R126</f>
        <v>168</v>
      </c>
      <c r="AC126" s="108">
        <f>T126</f>
        <v>14</v>
      </c>
      <c r="AD126" s="88"/>
      <c r="AE126" s="153"/>
      <c r="AF126" s="88"/>
      <c r="AG126" s="108"/>
      <c r="AH126" s="96"/>
      <c r="AI126" s="96"/>
      <c r="AJ126" t="s">
        <v>145</v>
      </c>
      <c r="AM126"/>
      <c r="AN126">
        <f t="shared" si="18"/>
      </c>
      <c r="AO126" s="65">
        <f t="shared" si="19"/>
        <v>0</v>
      </c>
      <c r="AQ126">
        <f t="shared" si="13"/>
      </c>
      <c r="AR126">
        <f t="shared" si="2"/>
      </c>
      <c r="AS126" s="5">
        <f>IF(ISBLANK(AQ126),"",VLOOKUP($AQ126,Eclaircissage!$K$4:$L$150,2,0))</f>
      </c>
      <c r="AT126" s="5"/>
      <c r="AU126">
        <f t="shared" si="3"/>
      </c>
      <c r="AV126">
        <f t="shared" si="4"/>
      </c>
      <c r="AW126"/>
      <c r="AX126">
        <f t="shared" si="5"/>
      </c>
      <c r="AY126">
        <f>IF(ISBLANK($AQ126),"",VLOOKUP($AQ126,Eclaircissage!$N$4:$O$150,2,0))</f>
      </c>
      <c r="AZ126"/>
      <c r="BA126">
        <f t="shared" si="6"/>
      </c>
      <c r="BB126">
        <f>IF(ISBLANK($AQ126),"",VLOOKUP($AQ126,Eclaircissage!$Q$4:$R$150,2,0))</f>
      </c>
      <c r="BD126">
        <f t="shared" si="14"/>
      </c>
      <c r="BE126" s="65">
        <f t="shared" si="15"/>
        <v>0</v>
      </c>
      <c r="BF126"/>
      <c r="BG126">
        <f t="shared" si="16"/>
      </c>
      <c r="BH126">
        <f t="shared" si="7"/>
      </c>
      <c r="BJ126">
        <f t="shared" si="8"/>
      </c>
      <c r="BK126" s="48">
        <f t="shared" si="36"/>
        <v>0</v>
      </c>
    </row>
    <row r="127" spans="2:63" ht="13.5">
      <c r="B127" s="88" t="s">
        <v>431</v>
      </c>
      <c r="C127" s="3" t="s">
        <v>432</v>
      </c>
      <c r="G127" s="4" t="s">
        <v>433</v>
      </c>
      <c r="J127" s="6">
        <v>24</v>
      </c>
      <c r="K127" s="5">
        <v>2</v>
      </c>
      <c r="L127" s="54">
        <f t="shared" si="68"/>
        <v>7</v>
      </c>
      <c r="M127" s="54">
        <f aca="true" t="shared" si="79" ref="M127:M128">J127*L127</f>
        <v>168</v>
      </c>
      <c r="N127" s="5">
        <f aca="true" t="shared" si="80" ref="N127:N128">L127*K127</f>
        <v>14</v>
      </c>
      <c r="O127" s="7">
        <v>0.96</v>
      </c>
      <c r="P127" s="54">
        <v>202</v>
      </c>
      <c r="S127" s="57"/>
      <c r="U127" s="4" t="s">
        <v>433</v>
      </c>
      <c r="V127" s="9" t="s">
        <v>434</v>
      </c>
      <c r="W127" s="10">
        <v>2.65</v>
      </c>
      <c r="Z127" s="12" t="s">
        <v>435</v>
      </c>
      <c r="AA127" s="109">
        <v>41913</v>
      </c>
      <c r="AE127"/>
      <c r="AN127" t="str">
        <f t="shared" si="18"/>
        <v>Radis d'hivers - Noir rond (G)</v>
      </c>
      <c r="AO127" s="65">
        <f t="shared" si="19"/>
        <v>202</v>
      </c>
      <c r="AQ127" t="str">
        <f t="shared" si="13"/>
        <v>Radis d'hivers - Noir rond (G)</v>
      </c>
      <c r="AR127" t="str">
        <f t="shared" si="2"/>
        <v>25x12</v>
      </c>
      <c r="AS127" s="5" t="str">
        <f>IF(ISBLANK(AQ127),"",VLOOKUP($AQ127,Eclaircissage!$K$4:$L$150,2,0))</f>
        <v>25x5</v>
      </c>
      <c r="AU127" t="str">
        <f t="shared" si="3"/>
        <v>Radis d'hivers - Noir rond (G)</v>
      </c>
      <c r="AV127" t="str">
        <f t="shared" si="4"/>
        <v>25x5</v>
      </c>
      <c r="AX127" t="str">
        <f t="shared" si="5"/>
        <v>Radis d'hivers - Noir rond (G)</v>
      </c>
      <c r="AY127">
        <f>IF(ISBLANK($AQ127),"",VLOOKUP($AQ127,Eclaircissage!$N$4:$O$150,2,0))</f>
      </c>
      <c r="BA127" t="str">
        <f t="shared" si="6"/>
        <v>Radis d'hivers - Noir rond (G)</v>
      </c>
      <c r="BB127">
        <f>IF(ISBLANK($AQ127),"",VLOOKUP($AQ127,Eclaircissage!$Q$4:$R$150,2,0))</f>
        <v>12</v>
      </c>
      <c r="BD127" t="str">
        <f t="shared" si="14"/>
        <v>Radis d'hivers</v>
      </c>
      <c r="BE127" t="str">
        <f t="shared" si="15"/>
        <v>Noir rond (G)</v>
      </c>
      <c r="BG127" t="str">
        <f t="shared" si="16"/>
        <v>Radis d'hivers - Noir rond (G)</v>
      </c>
      <c r="BH127" s="65">
        <f t="shared" si="7"/>
        <v>14</v>
      </c>
      <c r="BJ127" t="str">
        <f t="shared" si="8"/>
        <v>Radis d'hivers - Noir rond (G)</v>
      </c>
      <c r="BK127" s="48">
        <f t="shared" si="36"/>
        <v>0</v>
      </c>
    </row>
    <row r="128" spans="2:63" ht="13.5">
      <c r="B128" s="88"/>
      <c r="L128" s="66">
        <f t="shared" si="68"/>
        <v>7</v>
      </c>
      <c r="M128" s="66">
        <f t="shared" si="79"/>
        <v>0</v>
      </c>
      <c r="N128" s="5">
        <f t="shared" si="80"/>
        <v>0</v>
      </c>
      <c r="P128" s="54">
        <f aca="true" t="shared" si="81" ref="P128:P137">M128+(M128*20/100)</f>
        <v>0</v>
      </c>
      <c r="S128" s="57"/>
      <c r="AE128"/>
      <c r="AN128">
        <f t="shared" si="18"/>
      </c>
      <c r="AO128" s="65">
        <f t="shared" si="19"/>
        <v>0</v>
      </c>
      <c r="AQ128">
        <f t="shared" si="13"/>
      </c>
      <c r="AR128">
        <f t="shared" si="2"/>
      </c>
      <c r="AS128" s="5">
        <f>IF(ISBLANK(AQ128),"",VLOOKUP($AQ128,Eclaircissage!$K$4:$L$150,2,0))</f>
      </c>
      <c r="AU128">
        <f t="shared" si="3"/>
      </c>
      <c r="AV128">
        <f t="shared" si="4"/>
      </c>
      <c r="AX128">
        <f t="shared" si="5"/>
      </c>
      <c r="AY128">
        <f>IF(ISBLANK($AQ128),"",VLOOKUP($AQ128,Eclaircissage!$N$4:$O$150,2,0))</f>
      </c>
      <c r="BA128">
        <f t="shared" si="6"/>
      </c>
      <c r="BB128">
        <f>IF(ISBLANK($AQ128),"",VLOOKUP($AQ128,Eclaircissage!$Q$4:$R$150,2,0))</f>
      </c>
      <c r="BD128">
        <f t="shared" si="14"/>
      </c>
      <c r="BE128" s="65">
        <f t="shared" si="15"/>
        <v>0</v>
      </c>
      <c r="BG128">
        <f t="shared" si="16"/>
      </c>
      <c r="BH128">
        <f t="shared" si="7"/>
      </c>
      <c r="BJ128">
        <f t="shared" si="8"/>
      </c>
      <c r="BK128" s="48">
        <f t="shared" si="36"/>
        <v>0</v>
      </c>
    </row>
    <row r="129" spans="16:63" ht="13.5">
      <c r="P129" s="54">
        <f t="shared" si="81"/>
        <v>0</v>
      </c>
      <c r="S129" s="57"/>
      <c r="X129" s="35"/>
      <c r="Y129" s="36"/>
      <c r="Z129" s="37"/>
      <c r="AA129" s="37"/>
      <c r="AB129" s="36"/>
      <c r="AC129" s="35"/>
      <c r="AD129" s="45"/>
      <c r="AE129" s="38"/>
      <c r="AF129" s="42"/>
      <c r="AG129" s="38"/>
      <c r="AN129">
        <f t="shared" si="18"/>
      </c>
      <c r="AO129" s="65">
        <f t="shared" si="19"/>
        <v>0</v>
      </c>
      <c r="AQ129">
        <f t="shared" si="13"/>
      </c>
      <c r="AR129">
        <f t="shared" si="2"/>
      </c>
      <c r="AS129" s="5">
        <f>IF(ISBLANK(AQ129),"",VLOOKUP($AQ129,Eclaircissage!$K$4:$L$150,2,0))</f>
      </c>
      <c r="AU129">
        <f t="shared" si="3"/>
      </c>
      <c r="AV129">
        <f t="shared" si="4"/>
      </c>
      <c r="AX129">
        <f t="shared" si="5"/>
      </c>
      <c r="AY129">
        <f>IF(ISBLANK($AQ129),"",VLOOKUP($AQ129,Eclaircissage!$N$4:$O$150,2,0))</f>
      </c>
      <c r="BA129">
        <f t="shared" si="6"/>
      </c>
      <c r="BB129">
        <f>IF(ISBLANK($AQ129),"",VLOOKUP($AQ129,Eclaircissage!$Q$4:$R$150,2,0))</f>
      </c>
      <c r="BD129">
        <f t="shared" si="14"/>
      </c>
      <c r="BE129" s="65">
        <f t="shared" si="15"/>
        <v>0</v>
      </c>
      <c r="BG129">
        <f t="shared" si="16"/>
      </c>
      <c r="BH129">
        <f t="shared" si="7"/>
      </c>
      <c r="BJ129">
        <f t="shared" si="8"/>
      </c>
      <c r="BK129" s="48">
        <f t="shared" si="36"/>
        <v>0</v>
      </c>
    </row>
    <row r="130" spans="1:63" s="114" customFormat="1" ht="13.5">
      <c r="A130" s="111" t="s">
        <v>436</v>
      </c>
      <c r="B130" s="112" t="s">
        <v>437</v>
      </c>
      <c r="C130" s="113" t="s">
        <v>438</v>
      </c>
      <c r="G130" s="115"/>
      <c r="H130" s="116"/>
      <c r="I130" s="116"/>
      <c r="J130" s="117"/>
      <c r="K130" s="116"/>
      <c r="L130" s="54">
        <f>L128</f>
        <v>7</v>
      </c>
      <c r="M130" s="54">
        <v>455</v>
      </c>
      <c r="N130" s="116">
        <v>38.5</v>
      </c>
      <c r="O130" s="118"/>
      <c r="P130" s="54">
        <f t="shared" si="81"/>
        <v>546</v>
      </c>
      <c r="Q130" s="116">
        <v>10</v>
      </c>
      <c r="R130" s="119">
        <v>45</v>
      </c>
      <c r="S130" s="57">
        <v>54</v>
      </c>
      <c r="T130" s="148">
        <f>N130/Q130</f>
        <v>3.85</v>
      </c>
      <c r="U130" s="115"/>
      <c r="V130" s="116"/>
      <c r="W130" s="120"/>
      <c r="X130" s="116"/>
      <c r="Y130" s="121">
        <v>10</v>
      </c>
      <c r="Z130" s="122"/>
      <c r="AA130" s="123"/>
      <c r="AB130" s="121">
        <f>R130</f>
        <v>45</v>
      </c>
      <c r="AC130" s="121">
        <f>T130</f>
        <v>3.85</v>
      </c>
      <c r="AD130" s="112"/>
      <c r="AE130" s="121"/>
      <c r="AF130" s="112"/>
      <c r="AG130" s="121"/>
      <c r="AH130" s="116"/>
      <c r="AI130" s="116"/>
      <c r="AM130"/>
      <c r="AN130">
        <f t="shared" si="18"/>
      </c>
      <c r="AO130" s="65">
        <f t="shared" si="19"/>
        <v>54</v>
      </c>
      <c r="AQ130">
        <f t="shared" si="13"/>
      </c>
      <c r="AR130">
        <f t="shared" si="2"/>
      </c>
      <c r="AS130" s="5">
        <f>IF(ISBLANK(AQ130),"",VLOOKUP($AQ130,Eclaircissage!$K$4:$L$150,2,0))</f>
      </c>
      <c r="AT130" s="5"/>
      <c r="AU130">
        <f t="shared" si="3"/>
      </c>
      <c r="AV130">
        <f t="shared" si="4"/>
      </c>
      <c r="AW130"/>
      <c r="AX130">
        <f t="shared" si="5"/>
      </c>
      <c r="AY130">
        <f>IF(ISBLANK($AQ130),"",VLOOKUP($AQ130,Eclaircissage!$N$4:$O$150,2,0))</f>
      </c>
      <c r="AZ130"/>
      <c r="BA130">
        <f t="shared" si="6"/>
      </c>
      <c r="BB130">
        <f>IF(ISBLANK($AQ130),"",VLOOKUP($AQ130,Eclaircissage!$Q$4:$R$150,2,0))</f>
      </c>
      <c r="BD130">
        <f t="shared" si="14"/>
      </c>
      <c r="BE130" t="str">
        <f t="shared" si="15"/>
        <v>40/hiver(+mâche) (1,5/sem)</v>
      </c>
      <c r="BF130"/>
      <c r="BG130">
        <f t="shared" si="16"/>
      </c>
      <c r="BH130" s="65">
        <f t="shared" si="7"/>
        <v>3.85</v>
      </c>
      <c r="BJ130">
        <f t="shared" si="8"/>
      </c>
      <c r="BK130" s="48">
        <f t="shared" si="36"/>
        <v>0</v>
      </c>
    </row>
    <row r="131" spans="1:63" s="94" customFormat="1" ht="13.5">
      <c r="A131" s="92" t="s">
        <v>439</v>
      </c>
      <c r="B131" s="88"/>
      <c r="C131" s="93"/>
      <c r="D131" s="94" t="s">
        <v>92</v>
      </c>
      <c r="E131" s="94" t="s">
        <v>107</v>
      </c>
      <c r="G131" s="95" t="s">
        <v>440</v>
      </c>
      <c r="H131" s="96" t="s">
        <v>276</v>
      </c>
      <c r="I131" s="96"/>
      <c r="J131" s="97"/>
      <c r="K131" s="96"/>
      <c r="L131" s="54">
        <f aca="true" t="shared" si="82" ref="L131:L145">L130</f>
        <v>7</v>
      </c>
      <c r="M131" s="54">
        <f aca="true" t="shared" si="83" ref="M131:M145">J131*L131</f>
        <v>0</v>
      </c>
      <c r="N131" s="96">
        <f aca="true" t="shared" si="84" ref="N131:N145">L131*K131</f>
        <v>0</v>
      </c>
      <c r="O131" s="98"/>
      <c r="P131" s="54">
        <f t="shared" si="81"/>
        <v>0</v>
      </c>
      <c r="Q131" s="96"/>
      <c r="R131" s="99"/>
      <c r="S131" s="57"/>
      <c r="T131" s="99"/>
      <c r="U131" s="95" t="s">
        <v>440</v>
      </c>
      <c r="V131" s="96"/>
      <c r="W131" s="101"/>
      <c r="X131" s="96" t="s">
        <v>96</v>
      </c>
      <c r="Y131" s="102"/>
      <c r="Z131" s="106"/>
      <c r="AA131" s="107"/>
      <c r="AB131" s="108"/>
      <c r="AC131" s="108"/>
      <c r="AD131" s="88"/>
      <c r="AE131" s="108"/>
      <c r="AF131" s="88"/>
      <c r="AG131" s="108"/>
      <c r="AH131" s="96">
        <v>40</v>
      </c>
      <c r="AI131" s="96"/>
      <c r="AJ131" t="s">
        <v>158</v>
      </c>
      <c r="AM131"/>
      <c r="AN131">
        <f t="shared" si="18"/>
      </c>
      <c r="AO131" s="65">
        <f t="shared" si="19"/>
        <v>0</v>
      </c>
      <c r="AQ131">
        <f t="shared" si="13"/>
      </c>
      <c r="AR131">
        <f t="shared" si="2"/>
      </c>
      <c r="AS131" s="5">
        <f>IF(ISBLANK(AQ131),"",VLOOKUP($AQ131,Eclaircissage!$K$4:$L$150,2,0))</f>
      </c>
      <c r="AT131" s="5"/>
      <c r="AU131">
        <f t="shared" si="3"/>
      </c>
      <c r="AV131">
        <f t="shared" si="4"/>
      </c>
      <c r="AW131"/>
      <c r="AX131">
        <f t="shared" si="5"/>
      </c>
      <c r="AY131">
        <f>IF(ISBLANK($AQ131),"",VLOOKUP($AQ131,Eclaircissage!$N$4:$O$150,2,0))</f>
      </c>
      <c r="AZ131"/>
      <c r="BA131">
        <f t="shared" si="6"/>
      </c>
      <c r="BB131">
        <f>IF(ISBLANK($AQ131),"",VLOOKUP($AQ131,Eclaircissage!$Q$4:$R$150,2,0))</f>
      </c>
      <c r="BD131">
        <f t="shared" si="14"/>
      </c>
      <c r="BE131" s="65">
        <f t="shared" si="15"/>
        <v>0</v>
      </c>
      <c r="BF131"/>
      <c r="BG131">
        <f t="shared" si="16"/>
      </c>
      <c r="BH131">
        <f t="shared" si="7"/>
      </c>
      <c r="BJ131">
        <f t="shared" si="8"/>
      </c>
      <c r="BK131" s="48">
        <f t="shared" si="36"/>
        <v>0</v>
      </c>
    </row>
    <row r="132" spans="2:63" ht="13.5">
      <c r="B132" s="88" t="s">
        <v>441</v>
      </c>
      <c r="C132" s="125" t="s">
        <v>442</v>
      </c>
      <c r="I132" s="5">
        <v>30</v>
      </c>
      <c r="J132" s="6">
        <v>30</v>
      </c>
      <c r="K132" s="5">
        <v>3</v>
      </c>
      <c r="L132" s="54">
        <f t="shared" si="82"/>
        <v>7</v>
      </c>
      <c r="M132" s="54">
        <f t="shared" si="83"/>
        <v>210</v>
      </c>
      <c r="N132" s="5">
        <f t="shared" si="84"/>
        <v>21</v>
      </c>
      <c r="P132" s="54">
        <f t="shared" si="81"/>
        <v>252</v>
      </c>
      <c r="Q132" s="5" t="s">
        <v>443</v>
      </c>
      <c r="R132" s="103">
        <v>20.77</v>
      </c>
      <c r="S132" s="57">
        <v>25</v>
      </c>
      <c r="T132" s="103">
        <v>2.1</v>
      </c>
      <c r="V132" s="9">
        <v>1</v>
      </c>
      <c r="Y132" s="11" t="s">
        <v>443</v>
      </c>
      <c r="Z132" s="12" t="s">
        <v>444</v>
      </c>
      <c r="AA132" s="13" t="s">
        <v>445</v>
      </c>
      <c r="AB132" s="152">
        <v>20.77</v>
      </c>
      <c r="AC132" s="5">
        <v>2.1</v>
      </c>
      <c r="AE132" s="11" t="s">
        <v>446</v>
      </c>
      <c r="AF132" t="s">
        <v>447</v>
      </c>
      <c r="AN132" t="str">
        <f t="shared" si="18"/>
        <v>Laitue - Batavia Rouge Grenobloise (K)</v>
      </c>
      <c r="AO132" s="65">
        <f t="shared" si="19"/>
        <v>25</v>
      </c>
      <c r="AQ132" t="str">
        <f t="shared" si="13"/>
        <v>Laitue - Batavia Rouge Grenobloise (K)</v>
      </c>
      <c r="AR132" t="str">
        <f t="shared" si="2"/>
        <v>25x30</v>
      </c>
      <c r="AS132" s="5" t="e">
        <f>IF(ISBLANK(AQ132),"",VLOOKUP($AQ132,Eclaircissage!$K$4:$L$150,2,0))</f>
        <v>#N/A</v>
      </c>
      <c r="AU132" t="str">
        <f t="shared" si="3"/>
        <v>Laitue - Batavia Rouge Grenobloise (K)</v>
      </c>
      <c r="AV132" t="str">
        <f t="shared" si="4"/>
        <v>25x30</v>
      </c>
      <c r="AX132" t="str">
        <f t="shared" si="5"/>
        <v>Laitue - Batavia Rouge Grenobloise (K)</v>
      </c>
      <c r="AY132" t="e">
        <f>IF(ISBLANK($AQ132),"",VLOOKUP($AQ132,Eclaircissage!$N$4:$O$150,2,0))</f>
        <v>#N/A</v>
      </c>
      <c r="BA132" t="str">
        <f t="shared" si="6"/>
        <v>Laitue - Batavia Rouge Grenobloise (K)</v>
      </c>
      <c r="BB132" t="e">
        <f>IF(ISBLANK($AQ132),"",VLOOKUP($AQ132,Eclaircissage!$Q$4:$R$150,2,0))</f>
        <v>#N/A</v>
      </c>
      <c r="BD132" t="str">
        <f t="shared" si="14"/>
        <v>Laitue</v>
      </c>
      <c r="BE132" t="str">
        <f t="shared" si="15"/>
        <v>Batavia Rouge Grenobloise (K)</v>
      </c>
      <c r="BG132" t="str">
        <f t="shared" si="16"/>
        <v>Laitue - Batavia Rouge Grenobloise (K)</v>
      </c>
      <c r="BH132" s="65">
        <f t="shared" si="7"/>
        <v>2.1</v>
      </c>
      <c r="BJ132" t="str">
        <f t="shared" si="8"/>
        <v>Laitue - Batavia Rouge Grenobloise (K)</v>
      </c>
      <c r="BK132" s="48">
        <f t="shared" si="36"/>
        <v>0</v>
      </c>
    </row>
    <row r="133" spans="2:63" ht="13.5">
      <c r="B133" s="88" t="s">
        <v>448</v>
      </c>
      <c r="C133" s="3" t="s">
        <v>449</v>
      </c>
      <c r="I133" s="5" t="s">
        <v>450</v>
      </c>
      <c r="J133" s="6">
        <v>15</v>
      </c>
      <c r="K133" s="5">
        <v>1.5</v>
      </c>
      <c r="L133" s="54">
        <f t="shared" si="82"/>
        <v>7</v>
      </c>
      <c r="M133" s="54">
        <f t="shared" si="83"/>
        <v>105</v>
      </c>
      <c r="N133" s="5">
        <f t="shared" si="84"/>
        <v>10.5</v>
      </c>
      <c r="P133" s="54">
        <f t="shared" si="81"/>
        <v>126</v>
      </c>
      <c r="R133" s="103">
        <v>10.38</v>
      </c>
      <c r="S133" s="57">
        <v>12</v>
      </c>
      <c r="T133" s="103">
        <v>1.05</v>
      </c>
      <c r="V133" s="9">
        <v>1</v>
      </c>
      <c r="Z133" s="12" t="s">
        <v>451</v>
      </c>
      <c r="AA133" s="13" t="s">
        <v>452</v>
      </c>
      <c r="AB133" s="152">
        <v>10.38</v>
      </c>
      <c r="AC133" s="5">
        <v>1.05</v>
      </c>
      <c r="AF133" t="s">
        <v>453</v>
      </c>
      <c r="AN133" t="str">
        <f t="shared" si="18"/>
        <v>Laitue - À couper Oscarde (K)</v>
      </c>
      <c r="AO133" s="65">
        <f t="shared" si="19"/>
        <v>12</v>
      </c>
      <c r="AQ133" t="str">
        <f t="shared" si="13"/>
        <v>Laitue - À couper Oscarde (K)</v>
      </c>
      <c r="AR133" s="65">
        <f t="shared" si="2"/>
        <v>0</v>
      </c>
      <c r="AS133" s="5" t="e">
        <f>IF(ISBLANK(AQ133),"",VLOOKUP($AQ133,Eclaircissage!$K$4:$L$150,2,0))</f>
        <v>#N/A</v>
      </c>
      <c r="AU133" t="str">
        <f t="shared" si="3"/>
        <v>Laitue - À couper Oscarde (K)</v>
      </c>
      <c r="AV133" t="str">
        <f t="shared" si="4"/>
        <v>25x30</v>
      </c>
      <c r="AX133" t="str">
        <f t="shared" si="5"/>
        <v>Laitue - À couper Oscarde (K)</v>
      </c>
      <c r="AY133" t="e">
        <f>IF(ISBLANK($AQ133),"",VLOOKUP($AQ133,Eclaircissage!$N$4:$O$150,2,0))</f>
        <v>#N/A</v>
      </c>
      <c r="BA133" t="str">
        <f t="shared" si="6"/>
        <v>Laitue - À couper Oscarde (K)</v>
      </c>
      <c r="BB133" t="e">
        <f>IF(ISBLANK($AQ133),"",VLOOKUP($AQ133,Eclaircissage!$Q$4:$R$150,2,0))</f>
        <v>#N/A</v>
      </c>
      <c r="BD133" t="str">
        <f t="shared" si="14"/>
        <v>Laitue</v>
      </c>
      <c r="BE133" t="str">
        <f t="shared" si="15"/>
        <v>À couper Oscarde (K)</v>
      </c>
      <c r="BG133" t="str">
        <f t="shared" si="16"/>
        <v>Laitue - À couper Oscarde (K)</v>
      </c>
      <c r="BH133" s="65">
        <f t="shared" si="7"/>
        <v>1.05</v>
      </c>
      <c r="BJ133" t="str">
        <f t="shared" si="8"/>
        <v>Laitue - À couper Oscarde (K)</v>
      </c>
      <c r="BK133" s="48">
        <f t="shared" si="36"/>
        <v>0</v>
      </c>
    </row>
    <row r="134" spans="2:63" ht="13.5">
      <c r="B134" s="88"/>
      <c r="L134" s="66">
        <f t="shared" si="82"/>
        <v>7</v>
      </c>
      <c r="M134" s="66">
        <f t="shared" si="83"/>
        <v>0</v>
      </c>
      <c r="N134" s="5">
        <f t="shared" si="84"/>
        <v>0</v>
      </c>
      <c r="P134" s="54">
        <f t="shared" si="81"/>
        <v>0</v>
      </c>
      <c r="S134" s="57"/>
      <c r="AN134">
        <f t="shared" si="18"/>
      </c>
      <c r="AO134" s="65">
        <f t="shared" si="19"/>
        <v>0</v>
      </c>
      <c r="AQ134">
        <f t="shared" si="13"/>
      </c>
      <c r="AR134">
        <f t="shared" si="2"/>
      </c>
      <c r="AS134" s="5">
        <f>IF(ISBLANK(AQ134),"",VLOOKUP($AQ134,Eclaircissage!$K$4:$L$150,2,0))</f>
      </c>
      <c r="AU134">
        <f t="shared" si="3"/>
      </c>
      <c r="AV134">
        <f t="shared" si="4"/>
      </c>
      <c r="AX134">
        <f t="shared" si="5"/>
      </c>
      <c r="AY134">
        <f>IF(ISBLANK($AQ134),"",VLOOKUP($AQ134,Eclaircissage!$N$4:$O$150,2,0))</f>
      </c>
      <c r="BA134">
        <f t="shared" si="6"/>
      </c>
      <c r="BB134">
        <f>IF(ISBLANK($AQ134),"",VLOOKUP($AQ134,Eclaircissage!$Q$4:$R$150,2,0))</f>
      </c>
      <c r="BD134">
        <f t="shared" si="14"/>
      </c>
      <c r="BE134" s="65">
        <f t="shared" si="15"/>
        <v>0</v>
      </c>
      <c r="BG134">
        <f t="shared" si="16"/>
      </c>
      <c r="BH134">
        <f t="shared" si="7"/>
      </c>
      <c r="BJ134">
        <f t="shared" si="8"/>
      </c>
      <c r="BK134" s="48">
        <f t="shared" si="36"/>
        <v>0</v>
      </c>
    </row>
    <row r="135" spans="1:63" s="94" customFormat="1" ht="13.5">
      <c r="A135" s="92" t="s">
        <v>454</v>
      </c>
      <c r="B135" s="88"/>
      <c r="C135" s="93"/>
      <c r="D135" s="156" t="s">
        <v>92</v>
      </c>
      <c r="G135" s="95" t="s">
        <v>367</v>
      </c>
      <c r="H135" s="96" t="s">
        <v>455</v>
      </c>
      <c r="I135" s="96"/>
      <c r="J135" s="97"/>
      <c r="K135" s="96"/>
      <c r="L135" s="54">
        <f t="shared" si="82"/>
        <v>7</v>
      </c>
      <c r="M135" s="54">
        <f t="shared" si="83"/>
        <v>0</v>
      </c>
      <c r="N135" s="96">
        <f t="shared" si="84"/>
        <v>0</v>
      </c>
      <c r="O135" s="98"/>
      <c r="P135" s="54">
        <f t="shared" si="81"/>
        <v>0</v>
      </c>
      <c r="Q135" s="96"/>
      <c r="R135" s="99"/>
      <c r="S135" s="57"/>
      <c r="T135" s="99"/>
      <c r="U135" s="95" t="s">
        <v>367</v>
      </c>
      <c r="V135" s="96"/>
      <c r="W135" s="101"/>
      <c r="X135" s="96" t="s">
        <v>96</v>
      </c>
      <c r="Y135" s="102"/>
      <c r="Z135" s="106"/>
      <c r="AA135" s="107"/>
      <c r="AB135" s="108"/>
      <c r="AC135" s="108"/>
      <c r="AD135" s="88"/>
      <c r="AE135" s="108"/>
      <c r="AF135" s="88"/>
      <c r="AG135" s="108"/>
      <c r="AH135" s="96">
        <v>65</v>
      </c>
      <c r="AI135" s="96"/>
      <c r="AM135"/>
      <c r="AN135">
        <f t="shared" si="18"/>
      </c>
      <c r="AO135" s="65">
        <f t="shared" si="19"/>
        <v>0</v>
      </c>
      <c r="AQ135">
        <f t="shared" si="13"/>
      </c>
      <c r="AR135">
        <f t="shared" si="2"/>
      </c>
      <c r="AS135" s="5">
        <f>IF(ISBLANK(AQ135),"",VLOOKUP($AQ135,Eclaircissage!$K$4:$L$150,2,0))</f>
      </c>
      <c r="AT135" s="5"/>
      <c r="AU135">
        <f t="shared" si="3"/>
      </c>
      <c r="AV135">
        <f t="shared" si="4"/>
      </c>
      <c r="AW135"/>
      <c r="AX135">
        <f t="shared" si="5"/>
      </c>
      <c r="AY135">
        <f>IF(ISBLANK($AQ135),"",VLOOKUP($AQ135,Eclaircissage!$N$4:$O$150,2,0))</f>
      </c>
      <c r="AZ135"/>
      <c r="BA135">
        <f t="shared" si="6"/>
      </c>
      <c r="BB135">
        <f>IF(ISBLANK($AQ135),"",VLOOKUP($AQ135,Eclaircissage!$Q$4:$R$150,2,0))</f>
      </c>
      <c r="BD135">
        <f t="shared" si="14"/>
      </c>
      <c r="BE135" s="65">
        <f t="shared" si="15"/>
        <v>0</v>
      </c>
      <c r="BF135"/>
      <c r="BG135">
        <f t="shared" si="16"/>
      </c>
      <c r="BH135">
        <f t="shared" si="7"/>
      </c>
      <c r="BJ135">
        <f t="shared" si="8"/>
      </c>
      <c r="BK135" s="48">
        <f t="shared" si="36"/>
        <v>0</v>
      </c>
    </row>
    <row r="136" spans="2:63" ht="13.5">
      <c r="B136" s="88" t="s">
        <v>456</v>
      </c>
      <c r="C136" s="3" t="s">
        <v>457</v>
      </c>
      <c r="H136" s="18"/>
      <c r="I136" s="18" t="s">
        <v>458</v>
      </c>
      <c r="J136" s="128">
        <v>20</v>
      </c>
      <c r="K136" s="18">
        <v>1</v>
      </c>
      <c r="L136" s="54">
        <f t="shared" si="82"/>
        <v>7</v>
      </c>
      <c r="M136" s="54">
        <f t="shared" si="83"/>
        <v>140</v>
      </c>
      <c r="N136" s="5">
        <f t="shared" si="84"/>
        <v>7</v>
      </c>
      <c r="O136" s="7">
        <v>0.85</v>
      </c>
      <c r="P136" s="54">
        <f t="shared" si="81"/>
        <v>168</v>
      </c>
      <c r="R136" s="103">
        <v>13.84</v>
      </c>
      <c r="S136" s="57">
        <v>17</v>
      </c>
      <c r="T136" s="103">
        <v>0.7</v>
      </c>
      <c r="V136" s="9" t="s">
        <v>208</v>
      </c>
      <c r="W136" s="10">
        <v>2.8</v>
      </c>
      <c r="Z136" s="12" t="s">
        <v>459</v>
      </c>
      <c r="AA136" s="13" t="s">
        <v>460</v>
      </c>
      <c r="AB136" s="152">
        <v>13.84</v>
      </c>
      <c r="AC136" s="5">
        <v>0.7</v>
      </c>
      <c r="AF136" t="s">
        <v>461</v>
      </c>
      <c r="AN136" t="str">
        <f t="shared" si="18"/>
        <v>Chicorée frisée - Grosse Pancalière (G)</v>
      </c>
      <c r="AO136" s="65">
        <f t="shared" si="19"/>
        <v>17</v>
      </c>
      <c r="AQ136" t="str">
        <f t="shared" si="13"/>
        <v>Chicorée frisée - Grosse Pancalière (G)</v>
      </c>
      <c r="AR136" t="str">
        <f t="shared" si="2"/>
        <v>25x15</v>
      </c>
      <c r="AS136" s="5" t="e">
        <f>IF(ISBLANK(AQ136),"",VLOOKUP($AQ136,Eclaircissage!$K$4:$L$150,2,0))</f>
        <v>#N/A</v>
      </c>
      <c r="AU136" t="str">
        <f t="shared" si="3"/>
        <v>Chicorée frisée - Grosse Pancalière (G)</v>
      </c>
      <c r="AV136" t="str">
        <f t="shared" si="4"/>
        <v>25x15</v>
      </c>
      <c r="AX136" t="str">
        <f t="shared" si="5"/>
        <v>Chicorée frisée - Grosse Pancalière (G)</v>
      </c>
      <c r="AY136" t="e">
        <f>IF(ISBLANK($AQ136),"",VLOOKUP($AQ136,Eclaircissage!$N$4:$O$150,2,0))</f>
        <v>#N/A</v>
      </c>
      <c r="BA136" t="str">
        <f t="shared" si="6"/>
        <v>Chicorée frisée - Grosse Pancalière (G)</v>
      </c>
      <c r="BB136" t="e">
        <f>IF(ISBLANK($AQ136),"",VLOOKUP($AQ136,Eclaircissage!$Q$4:$R$150,2,0))</f>
        <v>#N/A</v>
      </c>
      <c r="BD136" t="str">
        <f t="shared" si="14"/>
        <v>Chicorée frisée</v>
      </c>
      <c r="BE136" t="str">
        <f t="shared" si="15"/>
        <v>Grosse Pancalière (G)</v>
      </c>
      <c r="BG136" t="str">
        <f t="shared" si="16"/>
        <v>Chicorée frisée - Grosse Pancalière (G)</v>
      </c>
      <c r="BH136" s="65">
        <f t="shared" si="7"/>
        <v>0.7000000000000001</v>
      </c>
      <c r="BJ136" t="str">
        <f t="shared" si="8"/>
        <v>Chicorée frisée - Grosse Pancalière (G)</v>
      </c>
      <c r="BK136" s="48">
        <f t="shared" si="36"/>
        <v>0</v>
      </c>
    </row>
    <row r="137" spans="2:63" ht="13.5">
      <c r="B137" s="88"/>
      <c r="L137" s="66">
        <f t="shared" si="82"/>
        <v>7</v>
      </c>
      <c r="M137" s="66">
        <f t="shared" si="83"/>
        <v>0</v>
      </c>
      <c r="N137" s="5">
        <f t="shared" si="84"/>
        <v>0</v>
      </c>
      <c r="P137" s="54">
        <f t="shared" si="81"/>
        <v>0</v>
      </c>
      <c r="S137" s="57"/>
      <c r="T137" s="103"/>
      <c r="AN137">
        <f t="shared" si="18"/>
      </c>
      <c r="AO137" s="65">
        <f t="shared" si="19"/>
        <v>0</v>
      </c>
      <c r="AQ137">
        <f t="shared" si="13"/>
      </c>
      <c r="AR137">
        <f t="shared" si="2"/>
      </c>
      <c r="AS137" s="5">
        <f>IF(ISBLANK(AQ137),"",VLOOKUP($AQ137,Eclaircissage!$K$4:$L$150,2,0))</f>
      </c>
      <c r="AU137">
        <f t="shared" si="3"/>
      </c>
      <c r="AV137">
        <f t="shared" si="4"/>
      </c>
      <c r="AX137">
        <f t="shared" si="5"/>
      </c>
      <c r="AY137">
        <f>IF(ISBLANK($AQ137),"",VLOOKUP($AQ137,Eclaircissage!$N$4:$O$150,2,0))</f>
      </c>
      <c r="BA137">
        <f t="shared" si="6"/>
      </c>
      <c r="BB137">
        <f>IF(ISBLANK($AQ137),"",VLOOKUP($AQ137,Eclaircissage!$Q$4:$R$150,2,0))</f>
      </c>
      <c r="BD137">
        <f t="shared" si="14"/>
      </c>
      <c r="BE137" s="65">
        <f t="shared" si="15"/>
        <v>0</v>
      </c>
      <c r="BG137">
        <f t="shared" si="16"/>
      </c>
      <c r="BH137">
        <f t="shared" si="7"/>
      </c>
      <c r="BJ137">
        <f t="shared" si="8"/>
      </c>
      <c r="BK137" s="48">
        <f t="shared" si="36"/>
        <v>0</v>
      </c>
    </row>
    <row r="138" spans="1:63" s="52" customFormat="1" ht="13.5">
      <c r="A138" s="49" t="s">
        <v>462</v>
      </c>
      <c r="B138" s="50"/>
      <c r="C138" s="51"/>
      <c r="D138" s="52" t="s">
        <v>92</v>
      </c>
      <c r="E138" s="52" t="s">
        <v>248</v>
      </c>
      <c r="F138" s="52" t="s">
        <v>463</v>
      </c>
      <c r="G138" s="53">
        <v>23</v>
      </c>
      <c r="H138" s="54" t="s">
        <v>464</v>
      </c>
      <c r="I138" s="54">
        <v>24</v>
      </c>
      <c r="J138" s="55">
        <v>24</v>
      </c>
      <c r="K138" s="54">
        <v>5.52</v>
      </c>
      <c r="L138" s="54">
        <f t="shared" si="82"/>
        <v>7</v>
      </c>
      <c r="M138" s="54">
        <f t="shared" si="83"/>
        <v>168</v>
      </c>
      <c r="N138" s="54">
        <f t="shared" si="84"/>
        <v>38.64</v>
      </c>
      <c r="O138" s="56"/>
      <c r="P138" s="54">
        <v>201</v>
      </c>
      <c r="Q138" s="54">
        <v>2</v>
      </c>
      <c r="R138" s="57">
        <f>PRODUCT(M138,1/Q138)</f>
        <v>84</v>
      </c>
      <c r="S138" s="57">
        <v>100</v>
      </c>
      <c r="T138" s="58">
        <f>N138/Q138</f>
        <v>19.32</v>
      </c>
      <c r="U138" s="53">
        <v>23</v>
      </c>
      <c r="V138" s="54"/>
      <c r="W138" s="59"/>
      <c r="X138" s="54" t="s">
        <v>96</v>
      </c>
      <c r="Y138" s="60">
        <v>2</v>
      </c>
      <c r="Z138" s="61"/>
      <c r="AA138" s="62"/>
      <c r="AB138" s="60">
        <f>R138</f>
        <v>84</v>
      </c>
      <c r="AC138" s="60"/>
      <c r="AD138" s="52" t="s">
        <v>465</v>
      </c>
      <c r="AE138" s="52" t="s">
        <v>226</v>
      </c>
      <c r="AF138" s="50"/>
      <c r="AG138" s="60"/>
      <c r="AH138" s="54">
        <v>160</v>
      </c>
      <c r="AI138" s="54"/>
      <c r="AJ138" t="s">
        <v>466</v>
      </c>
      <c r="AM138"/>
      <c r="AN138">
        <f t="shared" si="18"/>
      </c>
      <c r="AO138" s="65">
        <f t="shared" si="19"/>
        <v>0</v>
      </c>
      <c r="AQ138">
        <f t="shared" si="13"/>
      </c>
      <c r="AR138">
        <f t="shared" si="2"/>
      </c>
      <c r="AS138" s="5">
        <f>IF(ISBLANK(AQ138),"",VLOOKUP($AQ138,Eclaircissage!$K$4:$L$150,2,0))</f>
      </c>
      <c r="AT138" s="5"/>
      <c r="AU138">
        <f t="shared" si="3"/>
      </c>
      <c r="AV138">
        <f t="shared" si="4"/>
      </c>
      <c r="AW138"/>
      <c r="AX138">
        <f t="shared" si="5"/>
      </c>
      <c r="AY138">
        <f>IF(ISBLANK($AQ138),"",VLOOKUP($AQ138,Eclaircissage!$N$4:$O$150,2,0))</f>
      </c>
      <c r="AZ138"/>
      <c r="BA138">
        <f t="shared" si="6"/>
      </c>
      <c r="BB138">
        <f>IF(ISBLANK($AQ138),"",VLOOKUP($AQ138,Eclaircissage!$Q$4:$R$150,2,0))</f>
      </c>
      <c r="BD138">
        <f t="shared" si="14"/>
      </c>
      <c r="BE138" s="65">
        <f t="shared" si="15"/>
        <v>0</v>
      </c>
      <c r="BF138"/>
      <c r="BG138">
        <f t="shared" si="16"/>
      </c>
      <c r="BH138">
        <f t="shared" si="7"/>
      </c>
      <c r="BJ138">
        <f t="shared" si="8"/>
      </c>
      <c r="BK138" s="48">
        <f t="shared" si="36"/>
        <v>0</v>
      </c>
    </row>
    <row r="139" spans="2:63" ht="13.5">
      <c r="B139" s="50" t="s">
        <v>467</v>
      </c>
      <c r="J139" s="6">
        <v>8</v>
      </c>
      <c r="K139" s="5">
        <v>1.84</v>
      </c>
      <c r="L139" s="54">
        <f t="shared" si="82"/>
        <v>7</v>
      </c>
      <c r="M139" s="54">
        <f t="shared" si="83"/>
        <v>56</v>
      </c>
      <c r="N139" s="5">
        <f t="shared" si="84"/>
        <v>12.879999999999999</v>
      </c>
      <c r="P139" s="54">
        <v>67</v>
      </c>
      <c r="Q139" s="5">
        <v>1</v>
      </c>
      <c r="R139" s="8">
        <v>84</v>
      </c>
      <c r="S139" s="57">
        <v>50</v>
      </c>
      <c r="T139" s="103">
        <v>19.32</v>
      </c>
      <c r="V139" s="9" t="s">
        <v>468</v>
      </c>
      <c r="Z139" s="12">
        <v>41685</v>
      </c>
      <c r="AA139" s="13">
        <v>41835</v>
      </c>
      <c r="AE139" t="s">
        <v>446</v>
      </c>
      <c r="AF139" s="110">
        <v>41760</v>
      </c>
      <c r="AG139" s="11">
        <f aca="true" t="shared" si="85" ref="AG139:AG141">T139</f>
        <v>19.32</v>
      </c>
      <c r="AN139" t="str">
        <f t="shared" si="18"/>
        <v>Tomates - Gros Fruits (12 variétés) (K)</v>
      </c>
      <c r="AO139" s="65">
        <f t="shared" si="19"/>
        <v>50</v>
      </c>
      <c r="AQ139" t="str">
        <f t="shared" si="13"/>
        <v>Tomates - Gros Fruits (12 variétés) (K)</v>
      </c>
      <c r="AR139" s="65">
        <f t="shared" si="2"/>
        <v>23</v>
      </c>
      <c r="AS139" s="5" t="e">
        <f>IF(ISBLANK(AQ139),"",VLOOKUP($AQ139,Eclaircissage!$K$4:$L$150,2,0))</f>
        <v>#N/A</v>
      </c>
      <c r="AU139" t="str">
        <f t="shared" si="3"/>
        <v>Tomates - Gros Fruits (12 variétés) (K)</v>
      </c>
      <c r="AV139">
        <f t="shared" si="4"/>
        <v>23</v>
      </c>
      <c r="AX139" t="str">
        <f t="shared" si="5"/>
        <v>Tomates - Gros Fruits (12 variétés) (K)</v>
      </c>
      <c r="AY139" t="e">
        <f>IF(ISBLANK($AQ139),"",VLOOKUP($AQ139,Eclaircissage!$N$4:$O$150,2,0))</f>
        <v>#N/A</v>
      </c>
      <c r="BA139" t="str">
        <f t="shared" si="6"/>
        <v>Tomates - Gros Fruits (12 variétés) (K)</v>
      </c>
      <c r="BB139" t="e">
        <f>IF(ISBLANK($AQ139),"",VLOOKUP($AQ139,Eclaircissage!$Q$4:$R$150,2,0))</f>
        <v>#N/A</v>
      </c>
      <c r="BD139" t="str">
        <f t="shared" si="14"/>
        <v>Tomates</v>
      </c>
      <c r="BE139" t="str">
        <f t="shared" si="15"/>
        <v>Gros Fruits (12 variétés) (K)</v>
      </c>
      <c r="BG139" t="str">
        <f t="shared" si="16"/>
        <v>Tomates - Gros Fruits (12 variétés) (K)</v>
      </c>
      <c r="BH139" s="65">
        <f t="shared" si="7"/>
        <v>0</v>
      </c>
      <c r="BJ139" t="str">
        <f t="shared" si="8"/>
        <v>Tomates - Gros Fruits (12 variétés) (K)</v>
      </c>
      <c r="BK139" s="48">
        <f t="shared" si="36"/>
        <v>19.32</v>
      </c>
    </row>
    <row r="140" spans="2:63" ht="13.5">
      <c r="B140" s="50" t="s">
        <v>469</v>
      </c>
      <c r="C140" s="3" t="s">
        <v>470</v>
      </c>
      <c r="J140" s="6">
        <v>8</v>
      </c>
      <c r="K140" s="5">
        <v>1.84</v>
      </c>
      <c r="L140" s="54">
        <f t="shared" si="82"/>
        <v>7</v>
      </c>
      <c r="M140" s="54">
        <f t="shared" si="83"/>
        <v>56</v>
      </c>
      <c r="N140" s="5">
        <f t="shared" si="84"/>
        <v>12.879999999999999</v>
      </c>
      <c r="O140" s="7">
        <v>1</v>
      </c>
      <c r="P140" s="54">
        <v>67</v>
      </c>
      <c r="Q140" s="5">
        <v>0.5</v>
      </c>
      <c r="R140" s="8">
        <v>42</v>
      </c>
      <c r="S140" s="57">
        <v>25</v>
      </c>
      <c r="T140" s="103">
        <v>9.66</v>
      </c>
      <c r="V140" s="9" t="s">
        <v>471</v>
      </c>
      <c r="W140" s="10">
        <v>2.65</v>
      </c>
      <c r="Z140" s="12">
        <v>41685</v>
      </c>
      <c r="AA140" s="13">
        <v>41835</v>
      </c>
      <c r="AF140" s="110">
        <v>41760</v>
      </c>
      <c r="AG140" s="11">
        <f t="shared" si="85"/>
        <v>9.66</v>
      </c>
      <c r="AH140" s="5">
        <v>200</v>
      </c>
      <c r="AN140" t="str">
        <f t="shared" si="18"/>
        <v>Tomates - Saint Pierre (rouge) (G)</v>
      </c>
      <c r="AO140" s="65">
        <f t="shared" si="19"/>
        <v>25</v>
      </c>
      <c r="AQ140" t="str">
        <f t="shared" si="13"/>
        <v>Tomates - Saint Pierre (rouge) (G)</v>
      </c>
      <c r="AR140" s="65">
        <f t="shared" si="2"/>
        <v>23</v>
      </c>
      <c r="AS140" s="5" t="e">
        <f>IF(ISBLANK(AQ140),"",VLOOKUP($AQ140,Eclaircissage!$K$4:$L$150,2,0))</f>
        <v>#N/A</v>
      </c>
      <c r="AU140" t="str">
        <f t="shared" si="3"/>
        <v>Tomates - Saint Pierre (rouge) (G)</v>
      </c>
      <c r="AV140">
        <f t="shared" si="4"/>
        <v>23</v>
      </c>
      <c r="AX140" t="str">
        <f t="shared" si="5"/>
        <v>Tomates - Saint Pierre (rouge) (G)</v>
      </c>
      <c r="AY140" t="e">
        <f>IF(ISBLANK($AQ140),"",VLOOKUP($AQ140,Eclaircissage!$N$4:$O$150,2,0))</f>
        <v>#N/A</v>
      </c>
      <c r="BA140" t="str">
        <f t="shared" si="6"/>
        <v>Tomates - Saint Pierre (rouge) (G)</v>
      </c>
      <c r="BB140" t="e">
        <f>IF(ISBLANK($AQ140),"",VLOOKUP($AQ140,Eclaircissage!$Q$4:$R$150,2,0))</f>
        <v>#N/A</v>
      </c>
      <c r="BD140" t="str">
        <f t="shared" si="14"/>
        <v>Tomates</v>
      </c>
      <c r="BE140" t="str">
        <f t="shared" si="15"/>
        <v>Saint Pierre (rouge) (G)</v>
      </c>
      <c r="BG140" t="str">
        <f t="shared" si="16"/>
        <v>Tomates - Saint Pierre (rouge) (G)</v>
      </c>
      <c r="BH140" s="65">
        <f t="shared" si="7"/>
        <v>0</v>
      </c>
      <c r="BJ140" t="str">
        <f t="shared" si="8"/>
        <v>Tomates - Saint Pierre (rouge) (G)</v>
      </c>
      <c r="BK140" s="48">
        <f t="shared" si="36"/>
        <v>9.66</v>
      </c>
    </row>
    <row r="141" spans="2:63" ht="13.5">
      <c r="B141" s="50" t="s">
        <v>472</v>
      </c>
      <c r="C141" s="3" t="s">
        <v>473</v>
      </c>
      <c r="J141" s="6">
        <v>8</v>
      </c>
      <c r="K141" s="5">
        <v>1.84</v>
      </c>
      <c r="L141" s="54">
        <f t="shared" si="82"/>
        <v>7</v>
      </c>
      <c r="M141" s="54">
        <f t="shared" si="83"/>
        <v>56</v>
      </c>
      <c r="N141" s="5">
        <f t="shared" si="84"/>
        <v>12.879999999999999</v>
      </c>
      <c r="O141" s="7">
        <v>0.96</v>
      </c>
      <c r="P141" s="54">
        <v>67</v>
      </c>
      <c r="Q141" s="5">
        <v>0.5</v>
      </c>
      <c r="R141" s="8">
        <v>42</v>
      </c>
      <c r="S141" s="57">
        <v>25</v>
      </c>
      <c r="T141" s="103">
        <v>9.66</v>
      </c>
      <c r="V141" s="9" t="s">
        <v>474</v>
      </c>
      <c r="W141" s="150">
        <v>23774</v>
      </c>
      <c r="Z141" s="12">
        <v>41685</v>
      </c>
      <c r="AA141" s="13">
        <v>41835</v>
      </c>
      <c r="AF141" s="110">
        <v>41760</v>
      </c>
      <c r="AG141" s="11">
        <f t="shared" si="85"/>
        <v>9.66</v>
      </c>
      <c r="AN141" t="str">
        <f t="shared" si="18"/>
        <v>Tomates - Jaune Ananas (G)</v>
      </c>
      <c r="AO141" s="65">
        <f t="shared" si="19"/>
        <v>25</v>
      </c>
      <c r="AQ141" t="str">
        <f t="shared" si="13"/>
        <v>Tomates - Jaune Ananas (G)</v>
      </c>
      <c r="AR141" s="65">
        <f t="shared" si="2"/>
        <v>23</v>
      </c>
      <c r="AS141" s="5" t="e">
        <f>IF(ISBLANK(AQ141),"",VLOOKUP($AQ141,Eclaircissage!$K$4:$L$150,2,0))</f>
        <v>#N/A</v>
      </c>
      <c r="AU141" t="str">
        <f t="shared" si="3"/>
        <v>Tomates - Jaune Ananas (G)</v>
      </c>
      <c r="AV141">
        <f t="shared" si="4"/>
        <v>23</v>
      </c>
      <c r="AX141" t="str">
        <f t="shared" si="5"/>
        <v>Tomates - Jaune Ananas (G)</v>
      </c>
      <c r="AY141" t="e">
        <f>IF(ISBLANK($AQ141),"",VLOOKUP($AQ141,Eclaircissage!$N$4:$O$150,2,0))</f>
        <v>#N/A</v>
      </c>
      <c r="BA141" t="str">
        <f t="shared" si="6"/>
        <v>Tomates - Jaune Ananas (G)</v>
      </c>
      <c r="BB141" t="e">
        <f>IF(ISBLANK($AQ141),"",VLOOKUP($AQ141,Eclaircissage!$Q$4:$R$150,2,0))</f>
        <v>#N/A</v>
      </c>
      <c r="BD141" t="str">
        <f t="shared" si="14"/>
        <v>Tomates</v>
      </c>
      <c r="BE141" t="str">
        <f t="shared" si="15"/>
        <v>Jaune Ananas (G)</v>
      </c>
      <c r="BG141" t="str">
        <f t="shared" si="16"/>
        <v>Tomates - Jaune Ananas (G)</v>
      </c>
      <c r="BH141" s="65">
        <f t="shared" si="7"/>
        <v>0</v>
      </c>
      <c r="BJ141" t="str">
        <f t="shared" si="8"/>
        <v>Tomates - Jaune Ananas (G)</v>
      </c>
      <c r="BK141" s="48">
        <f t="shared" si="36"/>
        <v>9.66</v>
      </c>
    </row>
    <row r="142" spans="2:63" ht="13.5">
      <c r="B142" s="50"/>
      <c r="L142" s="66">
        <f t="shared" si="82"/>
        <v>7</v>
      </c>
      <c r="M142" s="66">
        <f t="shared" si="83"/>
        <v>0</v>
      </c>
      <c r="N142" s="5">
        <f t="shared" si="84"/>
        <v>0</v>
      </c>
      <c r="P142" s="54">
        <f aca="true" t="shared" si="86" ref="P142:P145">M142+(M142*20/100)</f>
        <v>0</v>
      </c>
      <c r="S142" s="57"/>
      <c r="AN142">
        <f t="shared" si="18"/>
      </c>
      <c r="AO142" s="65">
        <f t="shared" si="19"/>
        <v>0</v>
      </c>
      <c r="AQ142">
        <f t="shared" si="13"/>
      </c>
      <c r="AR142">
        <f t="shared" si="2"/>
      </c>
      <c r="AS142" s="5">
        <f>IF(ISBLANK(AQ142),"",VLOOKUP($AQ142,Eclaircissage!$K$4:$L$150,2,0))</f>
      </c>
      <c r="AU142">
        <f t="shared" si="3"/>
      </c>
      <c r="AV142">
        <f t="shared" si="4"/>
      </c>
      <c r="AX142">
        <f t="shared" si="5"/>
      </c>
      <c r="AY142">
        <f>IF(ISBLANK($AQ142),"",VLOOKUP($AQ142,Eclaircissage!$N$4:$O$150,2,0))</f>
      </c>
      <c r="BA142">
        <f t="shared" si="6"/>
      </c>
      <c r="BB142">
        <f>IF(ISBLANK($AQ142),"",VLOOKUP($AQ142,Eclaircissage!$Q$4:$R$150,2,0))</f>
      </c>
      <c r="BD142">
        <f t="shared" si="14"/>
      </c>
      <c r="BE142" s="65">
        <f t="shared" si="15"/>
        <v>0</v>
      </c>
      <c r="BG142">
        <f t="shared" si="16"/>
      </c>
      <c r="BH142">
        <f t="shared" si="7"/>
      </c>
      <c r="BJ142">
        <f t="shared" si="8"/>
      </c>
      <c r="BK142" s="48">
        <f t="shared" si="36"/>
        <v>0</v>
      </c>
    </row>
    <row r="143" spans="1:63" s="114" customFormat="1" ht="13.5">
      <c r="A143" s="111" t="s">
        <v>475</v>
      </c>
      <c r="B143" s="112"/>
      <c r="C143" s="113"/>
      <c r="G143" s="115"/>
      <c r="H143" s="116"/>
      <c r="I143" s="116"/>
      <c r="J143" s="117"/>
      <c r="K143" s="116"/>
      <c r="L143" s="54">
        <f t="shared" si="82"/>
        <v>7</v>
      </c>
      <c r="M143" s="54">
        <f t="shared" si="83"/>
        <v>0</v>
      </c>
      <c r="N143" s="116">
        <f t="shared" si="84"/>
        <v>0</v>
      </c>
      <c r="O143" s="118"/>
      <c r="P143" s="54">
        <f t="shared" si="86"/>
        <v>0</v>
      </c>
      <c r="Q143" s="116"/>
      <c r="R143" s="119"/>
      <c r="S143" s="57"/>
      <c r="T143" s="119"/>
      <c r="U143" s="115"/>
      <c r="V143" s="116"/>
      <c r="W143" s="120"/>
      <c r="X143" s="116"/>
      <c r="Y143" s="121"/>
      <c r="Z143" s="122"/>
      <c r="AA143" s="123"/>
      <c r="AB143" s="121"/>
      <c r="AC143" s="121"/>
      <c r="AD143" s="112"/>
      <c r="AE143" s="121"/>
      <c r="AF143" s="112"/>
      <c r="AG143" s="121"/>
      <c r="AH143" s="116"/>
      <c r="AI143" s="116"/>
      <c r="AM143"/>
      <c r="AN143">
        <f t="shared" si="18"/>
      </c>
      <c r="AO143" s="65">
        <f t="shared" si="19"/>
        <v>0</v>
      </c>
      <c r="AQ143">
        <f t="shared" si="13"/>
      </c>
      <c r="AR143">
        <f t="shared" si="2"/>
      </c>
      <c r="AS143" s="5">
        <f>IF(ISBLANK(AQ143),"",VLOOKUP($AQ143,Eclaircissage!$K$4:$L$150,2,0))</f>
      </c>
      <c r="AT143" s="5"/>
      <c r="AU143">
        <f t="shared" si="3"/>
      </c>
      <c r="AV143">
        <f t="shared" si="4"/>
      </c>
      <c r="AW143"/>
      <c r="AX143">
        <f t="shared" si="5"/>
      </c>
      <c r="AY143">
        <f>IF(ISBLANK($AQ143),"",VLOOKUP($AQ143,Eclaircissage!$N$4:$O$150,2,0))</f>
      </c>
      <c r="AZ143"/>
      <c r="BA143">
        <f t="shared" si="6"/>
      </c>
      <c r="BB143">
        <f>IF(ISBLANK($AQ143),"",VLOOKUP($AQ143,Eclaircissage!$Q$4:$R$150,2,0))</f>
      </c>
      <c r="BD143">
        <f t="shared" si="14"/>
      </c>
      <c r="BE143" s="65">
        <f t="shared" si="15"/>
        <v>0</v>
      </c>
      <c r="BF143"/>
      <c r="BG143">
        <f t="shared" si="16"/>
      </c>
      <c r="BH143">
        <f t="shared" si="7"/>
      </c>
      <c r="BJ143">
        <f t="shared" si="8"/>
      </c>
      <c r="BK143" s="48">
        <f t="shared" si="36"/>
        <v>0</v>
      </c>
    </row>
    <row r="144" spans="2:63" ht="13.5">
      <c r="B144" s="112" t="s">
        <v>476</v>
      </c>
      <c r="C144" s="3" t="s">
        <v>477</v>
      </c>
      <c r="L144" s="54">
        <f t="shared" si="82"/>
        <v>7</v>
      </c>
      <c r="M144" s="54">
        <f t="shared" si="83"/>
        <v>0</v>
      </c>
      <c r="N144" s="5">
        <f t="shared" si="84"/>
        <v>0</v>
      </c>
      <c r="P144" s="54">
        <f t="shared" si="86"/>
        <v>0</v>
      </c>
      <c r="S144" s="57"/>
      <c r="AN144" t="str">
        <f t="shared" si="18"/>
        <v>Engrais Vert - Mélange à cycle court (G)</v>
      </c>
      <c r="AO144" s="65">
        <f t="shared" si="19"/>
        <v>0</v>
      </c>
      <c r="AQ144" t="str">
        <f t="shared" si="13"/>
        <v>Engrais Vert - Mélange à cycle court (G)</v>
      </c>
      <c r="AR144" s="65">
        <f t="shared" si="2"/>
        <v>0</v>
      </c>
      <c r="AS144" s="5" t="e">
        <f>IF(ISBLANK(AQ144),"",VLOOKUP($AQ144,Eclaircissage!$K$4:$L$150,2,0))</f>
        <v>#N/A</v>
      </c>
      <c r="AU144" t="str">
        <f t="shared" si="3"/>
        <v>Engrais Vert - Mélange à cycle court (G)</v>
      </c>
      <c r="AV144">
        <f t="shared" si="4"/>
        <v>0</v>
      </c>
      <c r="AX144" t="str">
        <f t="shared" si="5"/>
        <v>Engrais Vert - Mélange à cycle court (G)</v>
      </c>
      <c r="AY144" t="e">
        <f>IF(ISBLANK($AQ144),"",VLOOKUP($AQ144,Eclaircissage!$N$4:$O$150,2,0))</f>
        <v>#N/A</v>
      </c>
      <c r="BA144" t="str">
        <f t="shared" si="6"/>
        <v>Engrais Vert - Mélange à cycle court (G)</v>
      </c>
      <c r="BB144" t="e">
        <f>IF(ISBLANK($AQ144),"",VLOOKUP($AQ144,Eclaircissage!$Q$4:$R$150,2,0))</f>
        <v>#N/A</v>
      </c>
      <c r="BD144" t="str">
        <f t="shared" si="14"/>
        <v>Engrais Vert</v>
      </c>
      <c r="BE144" t="str">
        <f t="shared" si="15"/>
        <v>Mélange à cycle court (G)</v>
      </c>
      <c r="BG144" t="str">
        <f t="shared" si="16"/>
        <v>Engrais Vert - Mélange à cycle court (G)</v>
      </c>
      <c r="BH144" s="65">
        <f t="shared" si="7"/>
        <v>0</v>
      </c>
      <c r="BJ144" t="str">
        <f t="shared" si="8"/>
        <v>Engrais Vert - Mélange à cycle court (G)</v>
      </c>
      <c r="BK144" s="48">
        <f t="shared" si="36"/>
        <v>0</v>
      </c>
    </row>
    <row r="145" spans="2:63" ht="13.5">
      <c r="B145" s="112"/>
      <c r="C145" s="3" t="s">
        <v>478</v>
      </c>
      <c r="L145" s="54">
        <f t="shared" si="82"/>
        <v>7</v>
      </c>
      <c r="M145" s="54">
        <f t="shared" si="83"/>
        <v>0</v>
      </c>
      <c r="N145" s="5">
        <f t="shared" si="84"/>
        <v>0</v>
      </c>
      <c r="P145" s="54">
        <f t="shared" si="86"/>
        <v>0</v>
      </c>
      <c r="S145" s="57"/>
      <c r="V145" s="9" t="s">
        <v>479</v>
      </c>
      <c r="W145" s="10">
        <v>9.5</v>
      </c>
      <c r="AN145">
        <f t="shared" si="18"/>
      </c>
      <c r="AO145">
        <f aca="true" t="shared" si="87" ref="AO145:AO200">IF(ISBLANK(B145),"",IF(ISBLANK(R145),IF(ISBLANK(A144),AO144,R144),R145))</f>
      </c>
      <c r="AQ145">
        <f t="shared" si="13"/>
      </c>
      <c r="AR145">
        <f t="shared" si="2"/>
      </c>
      <c r="AS145" s="5">
        <f>IF(ISBLANK(AQ145),"",VLOOKUP($AQ145,Eclaircissage!$K$4:$L$150,2,0))</f>
      </c>
      <c r="AU145">
        <f t="shared" si="3"/>
      </c>
      <c r="AV145">
        <f t="shared" si="4"/>
      </c>
      <c r="AX145">
        <f t="shared" si="5"/>
      </c>
      <c r="AY145">
        <f>IF(ISBLANK($AQ145),"",VLOOKUP($AQ145,Eclaircissage!$N$4:$O$150,2,0))</f>
      </c>
      <c r="BA145">
        <f t="shared" si="6"/>
      </c>
      <c r="BB145">
        <f>IF(ISBLANK($AQ145),"",VLOOKUP($AQ145,Eclaircissage!$Q$4:$R$150,2,0))</f>
      </c>
      <c r="BD145">
        <f t="shared" si="14"/>
      </c>
      <c r="BE145" s="65">
        <f t="shared" si="15"/>
        <v>0</v>
      </c>
      <c r="BG145">
        <f t="shared" si="16"/>
      </c>
      <c r="BH145">
        <f t="shared" si="7"/>
      </c>
      <c r="BJ145">
        <f t="shared" si="8"/>
      </c>
      <c r="BK145" s="48">
        <f t="shared" si="36"/>
        <v>0</v>
      </c>
    </row>
    <row r="146" spans="1:63" s="157" customFormat="1" ht="13.5">
      <c r="A146" s="133" t="s">
        <v>480</v>
      </c>
      <c r="B146" s="134"/>
      <c r="C146" s="135"/>
      <c r="G146" s="158"/>
      <c r="H146" s="159"/>
      <c r="I146" s="159"/>
      <c r="J146" s="139"/>
      <c r="K146" s="159"/>
      <c r="L146" s="159"/>
      <c r="M146" s="159"/>
      <c r="N146" s="159"/>
      <c r="O146" s="160"/>
      <c r="P146" s="159"/>
      <c r="Q146" s="159"/>
      <c r="R146" s="141"/>
      <c r="S146" s="141"/>
      <c r="T146" s="141"/>
      <c r="U146" s="158"/>
      <c r="V146" s="138"/>
      <c r="W146" s="143"/>
      <c r="X146" s="159"/>
      <c r="Y146" s="147"/>
      <c r="Z146" s="161"/>
      <c r="AA146" s="162"/>
      <c r="AB146" s="147"/>
      <c r="AC146" s="159"/>
      <c r="AE146" s="147"/>
      <c r="AG146" s="147"/>
      <c r="AH146" s="159"/>
      <c r="AI146" s="159"/>
      <c r="AJ146" t="s">
        <v>481</v>
      </c>
      <c r="AN146" s="157">
        <f t="shared" si="18"/>
        <v>0</v>
      </c>
      <c r="AO146" s="157">
        <f t="shared" si="87"/>
        <v>0</v>
      </c>
      <c r="AQ146" s="157">
        <f t="shared" si="13"/>
        <v>0</v>
      </c>
      <c r="AR146" s="157">
        <f t="shared" si="2"/>
        <v>0</v>
      </c>
      <c r="AS146" s="159">
        <f>IF(ISBLANK(AQ146),"",VLOOKUP($AQ146,Eclaircissage!$K$4:$L$150,2,0))</f>
        <v>0</v>
      </c>
      <c r="AT146" s="159"/>
      <c r="AU146" s="157">
        <f t="shared" si="3"/>
        <v>0</v>
      </c>
      <c r="AV146" s="157">
        <f t="shared" si="4"/>
        <v>0</v>
      </c>
      <c r="AX146" s="157">
        <f t="shared" si="5"/>
        <v>0</v>
      </c>
      <c r="AY146" s="157">
        <f>IF(ISBLANK($AQ146),"",VLOOKUP($AQ146,Eclaircissage!$N$4:$O$150,2,0))</f>
        <v>0</v>
      </c>
      <c r="BA146" s="157">
        <f t="shared" si="6"/>
        <v>0</v>
      </c>
      <c r="BB146" s="157">
        <f>IF(ISBLANK($AQ146),"",VLOOKUP($AQ146,Eclaircissage!$Q$4:$R$150,2,0))</f>
        <v>0</v>
      </c>
      <c r="BD146" s="157">
        <f t="shared" si="14"/>
        <v>0</v>
      </c>
      <c r="BE146" s="163">
        <f t="shared" si="15"/>
        <v>0</v>
      </c>
      <c r="BG146" s="157">
        <f t="shared" si="16"/>
        <v>0</v>
      </c>
      <c r="BH146" s="157">
        <f t="shared" si="7"/>
        <v>0</v>
      </c>
      <c r="BJ146" s="157">
        <f t="shared" si="8"/>
        <v>0</v>
      </c>
      <c r="BK146" s="136">
        <f t="shared" si="36"/>
        <v>0</v>
      </c>
    </row>
    <row r="147" spans="12:63" ht="13.5">
      <c r="L147" s="5" t="s">
        <v>482</v>
      </c>
      <c r="N147" s="5">
        <f>SUM(N9:N145)-N138-N135-N130-N126-N122-N118-N114-N110-N106-N101-N96-N92-N88-N84-N81-N78-N74-N71-N68-N64-N60-N56-N53-N48-N45-N42-N39-N36-N31-N27-N23-N18-N14-N11-N9</f>
        <v>890.3650000000002</v>
      </c>
      <c r="AN147">
        <f t="shared" si="18"/>
      </c>
      <c r="AO147">
        <f t="shared" si="87"/>
      </c>
      <c r="AQ147">
        <f t="shared" si="13"/>
      </c>
      <c r="AR147">
        <f t="shared" si="2"/>
      </c>
      <c r="AS147" s="5">
        <f>IF(ISBLANK(AQ147),"",VLOOKUP($AQ147,Eclaircissage!$K$4:$L$150,2,0))</f>
      </c>
      <c r="AU147">
        <f t="shared" si="3"/>
      </c>
      <c r="AV147">
        <f t="shared" si="4"/>
      </c>
      <c r="AX147">
        <f t="shared" si="5"/>
      </c>
      <c r="AY147">
        <f>IF(ISBLANK($AQ147),"",VLOOKUP($AQ147,Eclaircissage!$N$4:$O$150,2,0))</f>
      </c>
      <c r="BA147">
        <f t="shared" si="6"/>
      </c>
      <c r="BB147">
        <f>IF(ISBLANK($AQ147),"",VLOOKUP($AQ147,Eclaircissage!$Q$4:$R$150,2,0))</f>
      </c>
      <c r="BD147">
        <f t="shared" si="14"/>
      </c>
      <c r="BE147" s="65">
        <f t="shared" si="15"/>
        <v>0</v>
      </c>
      <c r="BG147">
        <f t="shared" si="16"/>
      </c>
      <c r="BH147">
        <f t="shared" si="7"/>
      </c>
      <c r="BJ147">
        <f t="shared" si="8"/>
      </c>
      <c r="BK147" s="48">
        <f t="shared" si="36"/>
        <v>0</v>
      </c>
    </row>
    <row r="148" spans="12:63" ht="13.5">
      <c r="L148" s="5" t="s">
        <v>483</v>
      </c>
      <c r="N148" s="8">
        <f>PRODUCT(N147,0.6)</f>
        <v>534.219</v>
      </c>
      <c r="O148" s="164"/>
      <c r="P148" s="8"/>
      <c r="AN148">
        <f t="shared" si="18"/>
      </c>
      <c r="AO148">
        <f t="shared" si="87"/>
      </c>
      <c r="AQ148">
        <f t="shared" si="13"/>
      </c>
      <c r="AR148">
        <f t="shared" si="2"/>
      </c>
      <c r="AS148" s="5">
        <f>IF(ISBLANK(AQ148),"",VLOOKUP($AQ148,Eclaircissage!$K$4:$L$150,2,0))</f>
      </c>
      <c r="AU148">
        <f t="shared" si="3"/>
      </c>
      <c r="AV148">
        <f t="shared" si="4"/>
      </c>
      <c r="AX148">
        <f t="shared" si="5"/>
      </c>
      <c r="AY148">
        <f>IF(ISBLANK($AQ148),"",VLOOKUP($AQ148,Eclaircissage!$N$4:$O$150,2,0))</f>
      </c>
      <c r="BA148">
        <f t="shared" si="6"/>
      </c>
      <c r="BB148">
        <f>IF(ISBLANK($AQ148),"",VLOOKUP($AQ148,Eclaircissage!$Q$4:$R$150,2,0))</f>
      </c>
      <c r="BD148">
        <f t="shared" si="14"/>
      </c>
      <c r="BE148" s="65">
        <f t="shared" si="15"/>
        <v>0</v>
      </c>
      <c r="BG148">
        <f t="shared" si="16"/>
      </c>
      <c r="BH148">
        <f t="shared" si="7"/>
      </c>
      <c r="BJ148">
        <f t="shared" si="8"/>
      </c>
      <c r="BK148" s="48">
        <f t="shared" si="36"/>
        <v>0</v>
      </c>
    </row>
    <row r="149" spans="40:63" ht="13.5">
      <c r="AN149">
        <f t="shared" si="18"/>
      </c>
      <c r="AO149">
        <f t="shared" si="87"/>
      </c>
      <c r="AQ149">
        <f t="shared" si="13"/>
      </c>
      <c r="AR149">
        <f t="shared" si="2"/>
      </c>
      <c r="AS149" s="5">
        <f>IF(ISBLANK(AQ149),"",VLOOKUP($AQ149,Eclaircissage!$K$4:$L$150,2,0))</f>
      </c>
      <c r="AU149">
        <f t="shared" si="3"/>
      </c>
      <c r="AV149">
        <f t="shared" si="4"/>
      </c>
      <c r="AX149">
        <f t="shared" si="5"/>
      </c>
      <c r="AY149">
        <f>IF(ISBLANK($AQ149),"",VLOOKUP($AQ149,Eclaircissage!$N$4:$O$150,2,0))</f>
      </c>
      <c r="BA149">
        <f t="shared" si="6"/>
      </c>
      <c r="BB149">
        <f>IF(ISBLANK($AQ149),"",VLOOKUP($AQ149,Eclaircissage!$Q$4:$R$150,2,0))</f>
      </c>
      <c r="BD149">
        <f t="shared" si="14"/>
      </c>
      <c r="BE149" s="65">
        <f t="shared" si="15"/>
        <v>0</v>
      </c>
      <c r="BG149">
        <f t="shared" si="16"/>
      </c>
      <c r="BH149">
        <f t="shared" si="7"/>
      </c>
      <c r="BJ149">
        <f t="shared" si="8"/>
      </c>
      <c r="BK149" s="48">
        <f t="shared" si="36"/>
        <v>0</v>
      </c>
    </row>
    <row r="150" spans="40:63" ht="13.5">
      <c r="AN150">
        <f t="shared" si="18"/>
      </c>
      <c r="AO150">
        <f t="shared" si="87"/>
      </c>
      <c r="AQ150">
        <f t="shared" si="13"/>
      </c>
      <c r="AR150">
        <f t="shared" si="2"/>
      </c>
      <c r="AS150" s="5">
        <f>IF(ISBLANK(AQ150),"",VLOOKUP($AQ150,Eclaircissage!$K$4:$L$150,2,0))</f>
      </c>
      <c r="AU150">
        <f t="shared" si="3"/>
      </c>
      <c r="AV150">
        <f t="shared" si="4"/>
      </c>
      <c r="AX150">
        <f t="shared" si="5"/>
      </c>
      <c r="AY150">
        <f>IF(ISBLANK($AQ150),"",VLOOKUP($AQ150,Eclaircissage!$N$4:$O$150,2,0))</f>
      </c>
      <c r="BA150">
        <f t="shared" si="6"/>
      </c>
      <c r="BB150">
        <f>IF(ISBLANK($AQ150),"",VLOOKUP($AQ150,Eclaircissage!$Q$4:$R$150,2,0))</f>
      </c>
      <c r="BD150">
        <f t="shared" si="14"/>
      </c>
      <c r="BE150" s="65">
        <f t="shared" si="15"/>
        <v>0</v>
      </c>
      <c r="BG150">
        <f t="shared" si="16"/>
      </c>
      <c r="BH150">
        <f t="shared" si="7"/>
      </c>
      <c r="BJ150">
        <f t="shared" si="8"/>
      </c>
      <c r="BK150" s="48">
        <f t="shared" si="36"/>
        <v>0</v>
      </c>
    </row>
    <row r="151" spans="40:63" ht="13.5">
      <c r="AN151">
        <f t="shared" si="18"/>
      </c>
      <c r="AO151">
        <f t="shared" si="87"/>
      </c>
      <c r="AQ151">
        <f t="shared" si="13"/>
      </c>
      <c r="AR151">
        <f t="shared" si="2"/>
      </c>
      <c r="AS151" s="5">
        <f>IF(ISBLANK(AQ151),"",VLOOKUP($AQ151,Eclaircissage!$K$4:$L$150,2,0))</f>
      </c>
      <c r="AU151">
        <f t="shared" si="3"/>
      </c>
      <c r="AV151">
        <f t="shared" si="4"/>
      </c>
      <c r="AX151">
        <f t="shared" si="5"/>
      </c>
      <c r="BA151">
        <f t="shared" si="6"/>
      </c>
      <c r="BB151">
        <f>IF(ISBLANK($AQ151),"",VLOOKUP($AQ151,Eclaircissage!$Q$4:$R$150,2,0))</f>
      </c>
      <c r="BD151">
        <f t="shared" si="14"/>
      </c>
      <c r="BE151" s="65">
        <f t="shared" si="15"/>
        <v>0</v>
      </c>
      <c r="BG151">
        <f t="shared" si="16"/>
      </c>
      <c r="BH151">
        <f t="shared" si="7"/>
      </c>
      <c r="BJ151">
        <f t="shared" si="8"/>
      </c>
      <c r="BK151" s="48">
        <f t="shared" si="36"/>
        <v>0</v>
      </c>
    </row>
    <row r="152" spans="12:63" ht="13.5">
      <c r="L152" s="5" t="s">
        <v>484</v>
      </c>
      <c r="AN152">
        <f t="shared" si="18"/>
      </c>
      <c r="AO152">
        <f t="shared" si="87"/>
      </c>
      <c r="AQ152">
        <f t="shared" si="13"/>
      </c>
      <c r="AR152">
        <f t="shared" si="2"/>
      </c>
      <c r="AS152" s="5">
        <f>IF(ISBLANK(AQ152),"",VLOOKUP($AQ152,Eclaircissage!$K$4:$L$150,2,0))</f>
      </c>
      <c r="AU152">
        <f t="shared" si="3"/>
      </c>
      <c r="AV152">
        <f t="shared" si="4"/>
      </c>
      <c r="AX152">
        <f t="shared" si="5"/>
      </c>
      <c r="BA152">
        <f t="shared" si="6"/>
      </c>
      <c r="BB152">
        <f>IF(ISBLANK($AQ152),"",VLOOKUP($AQ152,Eclaircissage!$Q$4:$R$150,2,0))</f>
      </c>
      <c r="BD152">
        <f t="shared" si="14"/>
      </c>
      <c r="BE152" s="65">
        <f t="shared" si="15"/>
        <v>0</v>
      </c>
      <c r="BG152">
        <f t="shared" si="16"/>
      </c>
      <c r="BH152">
        <f t="shared" si="7"/>
      </c>
      <c r="BJ152">
        <f t="shared" si="8"/>
      </c>
      <c r="BK152" s="48">
        <f t="shared" si="36"/>
        <v>0</v>
      </c>
    </row>
    <row r="153" spans="12:63" ht="13.5">
      <c r="L153" s="5" t="s">
        <v>485</v>
      </c>
      <c r="AN153">
        <f t="shared" si="18"/>
      </c>
      <c r="AO153">
        <f t="shared" si="87"/>
      </c>
      <c r="AQ153">
        <f t="shared" si="13"/>
      </c>
      <c r="AR153">
        <f t="shared" si="2"/>
      </c>
      <c r="AS153" s="5">
        <f>IF(ISBLANK(AQ153),"",VLOOKUP($AQ153,Eclaircissage!$K$4:$L$150,2,0))</f>
      </c>
      <c r="AU153">
        <f t="shared" si="3"/>
      </c>
      <c r="AV153">
        <f t="shared" si="4"/>
      </c>
      <c r="AX153">
        <f t="shared" si="5"/>
      </c>
      <c r="BA153">
        <f t="shared" si="6"/>
      </c>
      <c r="BB153">
        <f>IF(ISBLANK($AQ153),"",VLOOKUP($AQ153,Eclaircissage!$Q$4:$R$150,2,0))</f>
      </c>
      <c r="BD153">
        <f t="shared" si="14"/>
      </c>
      <c r="BE153" s="65">
        <f t="shared" si="15"/>
        <v>0</v>
      </c>
      <c r="BG153">
        <f t="shared" si="16"/>
      </c>
      <c r="BH153">
        <f t="shared" si="7"/>
      </c>
      <c r="BJ153">
        <f t="shared" si="8"/>
      </c>
      <c r="BK153" s="48">
        <f t="shared" si="36"/>
        <v>0</v>
      </c>
    </row>
    <row r="154" spans="12:63" ht="13.5">
      <c r="L154" s="5" t="s">
        <v>486</v>
      </c>
      <c r="AN154">
        <f t="shared" si="18"/>
      </c>
      <c r="AO154">
        <f t="shared" si="87"/>
      </c>
      <c r="AQ154">
        <f t="shared" si="13"/>
      </c>
      <c r="AR154">
        <f t="shared" si="2"/>
      </c>
      <c r="AS154" s="5">
        <f>IF(ISBLANK(AQ154),"",VLOOKUP($AQ154,Eclaircissage!$K$4:$L$150,2,0))</f>
      </c>
      <c r="AU154">
        <f t="shared" si="3"/>
      </c>
      <c r="AV154">
        <f t="shared" si="4"/>
      </c>
      <c r="AX154">
        <f t="shared" si="5"/>
      </c>
      <c r="BA154">
        <f t="shared" si="6"/>
      </c>
      <c r="BB154">
        <f>IF(ISBLANK($AQ154),"",VLOOKUP($AQ154,Eclaircissage!$Q$4:$R$150,2,0))</f>
      </c>
      <c r="BD154">
        <f t="shared" si="14"/>
      </c>
      <c r="BE154" s="65">
        <f t="shared" si="15"/>
        <v>0</v>
      </c>
      <c r="BG154">
        <f t="shared" si="16"/>
      </c>
      <c r="BH154">
        <f t="shared" si="7"/>
      </c>
      <c r="BJ154">
        <f t="shared" si="8"/>
      </c>
      <c r="BK154" s="48">
        <f t="shared" si="36"/>
        <v>0</v>
      </c>
    </row>
    <row r="155" spans="12:63" ht="13.5">
      <c r="L155" s="5" t="s">
        <v>487</v>
      </c>
      <c r="AN155">
        <f t="shared" si="18"/>
      </c>
      <c r="AO155">
        <f t="shared" si="87"/>
      </c>
      <c r="AQ155">
        <f t="shared" si="13"/>
      </c>
      <c r="AR155">
        <f t="shared" si="2"/>
      </c>
      <c r="AS155" s="5">
        <f>IF(ISBLANK(AQ155),"",VLOOKUP($AQ155,Eclaircissage!$K$4:$L$150,2,0))</f>
      </c>
      <c r="AU155">
        <f t="shared" si="3"/>
      </c>
      <c r="AV155">
        <f t="shared" si="4"/>
      </c>
      <c r="AX155">
        <f t="shared" si="5"/>
      </c>
      <c r="BA155">
        <f t="shared" si="6"/>
      </c>
      <c r="BB155">
        <f>IF(ISBLANK($AQ155),"",VLOOKUP($AQ155,Eclaircissage!$Q$4:$R$150,2,0))</f>
      </c>
      <c r="BD155">
        <f t="shared" si="14"/>
      </c>
      <c r="BE155" s="65">
        <f t="shared" si="15"/>
        <v>0</v>
      </c>
      <c r="BG155">
        <f t="shared" si="16"/>
      </c>
      <c r="BH155">
        <f t="shared" si="7"/>
      </c>
      <c r="BJ155">
        <f t="shared" si="8"/>
      </c>
      <c r="BK155" s="48">
        <f t="shared" si="36"/>
        <v>0</v>
      </c>
    </row>
    <row r="156" spans="12:63" ht="13.5">
      <c r="L156" s="5" t="s">
        <v>488</v>
      </c>
      <c r="AN156">
        <f t="shared" si="18"/>
      </c>
      <c r="AO156">
        <f t="shared" si="87"/>
      </c>
      <c r="AQ156">
        <f t="shared" si="13"/>
      </c>
      <c r="AR156">
        <f t="shared" si="2"/>
      </c>
      <c r="AS156" s="5">
        <f>IF(ISBLANK(AQ156),"",VLOOKUP($AQ156,Eclaircissage!$K$4:$L$150,2,0))</f>
      </c>
      <c r="AU156">
        <f t="shared" si="3"/>
      </c>
      <c r="AV156">
        <f t="shared" si="4"/>
      </c>
      <c r="AX156">
        <f t="shared" si="5"/>
      </c>
      <c r="BA156">
        <f t="shared" si="6"/>
      </c>
      <c r="BB156">
        <f>IF(ISBLANK($AQ156),"",VLOOKUP($AQ156,Eclaircissage!$Q$4:$R$150,2,0))</f>
      </c>
      <c r="BD156">
        <f t="shared" si="14"/>
      </c>
      <c r="BE156" s="65">
        <f t="shared" si="15"/>
        <v>0</v>
      </c>
      <c r="BG156">
        <f t="shared" si="16"/>
      </c>
      <c r="BH156">
        <f t="shared" si="7"/>
      </c>
      <c r="BJ156">
        <f t="shared" si="8"/>
      </c>
      <c r="BK156" s="48">
        <f t="shared" si="36"/>
        <v>0</v>
      </c>
    </row>
    <row r="157" spans="40:63" ht="13.5">
      <c r="AN157">
        <f t="shared" si="18"/>
      </c>
      <c r="AO157">
        <f t="shared" si="87"/>
      </c>
      <c r="AQ157">
        <f t="shared" si="13"/>
      </c>
      <c r="AR157">
        <f t="shared" si="2"/>
      </c>
      <c r="AS157" s="5">
        <f>IF(ISBLANK(AQ157),"",VLOOKUP($AQ157,Eclaircissage!$K$4:$L$150,2,0))</f>
      </c>
      <c r="AU157">
        <f t="shared" si="3"/>
      </c>
      <c r="AV157">
        <f t="shared" si="4"/>
      </c>
      <c r="AX157">
        <f t="shared" si="5"/>
      </c>
      <c r="BA157">
        <f t="shared" si="6"/>
      </c>
      <c r="BB157">
        <f>IF(ISBLANK($AQ157),"",VLOOKUP($AQ157,Eclaircissage!$Q$4:$R$150,2,0))</f>
      </c>
      <c r="BD157">
        <f t="shared" si="14"/>
      </c>
      <c r="BE157" s="65">
        <f t="shared" si="15"/>
        <v>0</v>
      </c>
      <c r="BG157">
        <f t="shared" si="16"/>
      </c>
      <c r="BH157">
        <f t="shared" si="7"/>
      </c>
      <c r="BJ157">
        <f t="shared" si="8"/>
      </c>
      <c r="BK157" s="48">
        <f t="shared" si="36"/>
        <v>0</v>
      </c>
    </row>
    <row r="158" spans="40:63" ht="13.5">
      <c r="AN158">
        <f t="shared" si="18"/>
      </c>
      <c r="AO158">
        <f t="shared" si="87"/>
      </c>
      <c r="AQ158">
        <f t="shared" si="13"/>
      </c>
      <c r="AR158">
        <f t="shared" si="2"/>
      </c>
      <c r="AS158" s="5">
        <f>IF(ISBLANK(AQ158),"",VLOOKUP($AQ158,Eclaircissage!$K$4:$L$150,2,0))</f>
      </c>
      <c r="AU158">
        <f t="shared" si="3"/>
      </c>
      <c r="AV158">
        <f t="shared" si="4"/>
      </c>
      <c r="AX158">
        <f t="shared" si="5"/>
      </c>
      <c r="BA158">
        <f t="shared" si="6"/>
      </c>
      <c r="BB158">
        <f>IF(ISBLANK($AQ158),"",VLOOKUP($AQ158,Eclaircissage!$Q$4:$R$150,2,0))</f>
      </c>
      <c r="BD158">
        <f t="shared" si="14"/>
      </c>
      <c r="BE158" s="65">
        <f t="shared" si="15"/>
        <v>0</v>
      </c>
      <c r="BG158">
        <f t="shared" si="16"/>
      </c>
      <c r="BH158">
        <f t="shared" si="7"/>
      </c>
      <c r="BJ158">
        <f t="shared" si="8"/>
      </c>
      <c r="BK158" s="48">
        <f t="shared" si="36"/>
        <v>0</v>
      </c>
    </row>
    <row r="159" spans="40:63" ht="13.5">
      <c r="AN159">
        <f t="shared" si="18"/>
      </c>
      <c r="AO159">
        <f t="shared" si="87"/>
      </c>
      <c r="AQ159">
        <f t="shared" si="13"/>
      </c>
      <c r="AR159">
        <f t="shared" si="2"/>
      </c>
      <c r="AS159" s="5">
        <f>IF(ISBLANK(AQ159),"",VLOOKUP($AQ159,Eclaircissage!$K$4:$L$150,2,0))</f>
      </c>
      <c r="AU159">
        <f t="shared" si="3"/>
      </c>
      <c r="AV159">
        <f t="shared" si="4"/>
      </c>
      <c r="AX159">
        <f t="shared" si="5"/>
      </c>
      <c r="BA159">
        <f t="shared" si="6"/>
      </c>
      <c r="BB159">
        <f>IF(ISBLANK($AQ159),"",VLOOKUP($AQ159,Eclaircissage!$Q$4:$R$150,2,0))</f>
      </c>
      <c r="BD159">
        <f t="shared" si="14"/>
      </c>
      <c r="BE159" s="65">
        <f t="shared" si="15"/>
        <v>0</v>
      </c>
      <c r="BG159">
        <f t="shared" si="16"/>
      </c>
      <c r="BH159">
        <f t="shared" si="7"/>
      </c>
      <c r="BJ159">
        <f t="shared" si="8"/>
      </c>
      <c r="BK159" s="48">
        <f t="shared" si="36"/>
        <v>0</v>
      </c>
    </row>
    <row r="160" spans="40:63" ht="13.5">
      <c r="AN160">
        <f t="shared" si="18"/>
      </c>
      <c r="AO160">
        <f t="shared" si="87"/>
      </c>
      <c r="AQ160">
        <f t="shared" si="13"/>
      </c>
      <c r="AR160">
        <f t="shared" si="2"/>
      </c>
      <c r="AS160" s="5">
        <f>IF(ISBLANK(AQ160),"",VLOOKUP($AQ160,Eclaircissage!$K$4:$L$150,2,0))</f>
      </c>
      <c r="AU160">
        <f t="shared" si="3"/>
      </c>
      <c r="AV160">
        <f t="shared" si="4"/>
      </c>
      <c r="AX160">
        <f t="shared" si="5"/>
      </c>
      <c r="BA160">
        <f t="shared" si="6"/>
      </c>
      <c r="BB160">
        <f>IF(ISBLANK($AQ160),"",VLOOKUP($AQ160,Eclaircissage!$Q$4:$R$150,2,0))</f>
      </c>
      <c r="BD160">
        <f t="shared" si="14"/>
      </c>
      <c r="BE160" s="65">
        <f t="shared" si="15"/>
        <v>0</v>
      </c>
      <c r="BG160">
        <f t="shared" si="16"/>
      </c>
      <c r="BH160">
        <f t="shared" si="7"/>
      </c>
      <c r="BJ160">
        <f t="shared" si="8"/>
      </c>
      <c r="BK160" s="48">
        <f t="shared" si="36"/>
        <v>0</v>
      </c>
    </row>
    <row r="161" spans="40:63" ht="13.5">
      <c r="AN161">
        <f t="shared" si="18"/>
      </c>
      <c r="AO161">
        <f t="shared" si="87"/>
      </c>
      <c r="AQ161">
        <f t="shared" si="13"/>
      </c>
      <c r="AR161">
        <f t="shared" si="2"/>
      </c>
      <c r="AS161" s="5">
        <f>IF(ISBLANK(AQ161),"",VLOOKUP($AQ161,Eclaircissage!$K$4:$L$150,2,0))</f>
      </c>
      <c r="AU161">
        <f t="shared" si="3"/>
      </c>
      <c r="AV161">
        <f t="shared" si="4"/>
      </c>
      <c r="AX161">
        <f t="shared" si="5"/>
      </c>
      <c r="BA161">
        <f t="shared" si="6"/>
      </c>
      <c r="BB161">
        <f>IF(ISBLANK($AQ161),"",VLOOKUP($AQ161,Eclaircissage!$Q$4:$R$150,2,0))</f>
      </c>
      <c r="BD161">
        <f t="shared" si="14"/>
      </c>
      <c r="BE161" s="65">
        <f t="shared" si="15"/>
        <v>0</v>
      </c>
      <c r="BG161">
        <f t="shared" si="16"/>
      </c>
      <c r="BH161">
        <f t="shared" si="7"/>
      </c>
      <c r="BJ161">
        <f t="shared" si="8"/>
      </c>
      <c r="BK161" s="48">
        <f t="shared" si="36"/>
        <v>0</v>
      </c>
    </row>
    <row r="162" spans="40:63" ht="13.5">
      <c r="AN162">
        <f t="shared" si="18"/>
      </c>
      <c r="AO162">
        <f t="shared" si="87"/>
      </c>
      <c r="AQ162">
        <f t="shared" si="13"/>
      </c>
      <c r="AR162">
        <f t="shared" si="2"/>
      </c>
      <c r="AS162" s="5">
        <f>IF(ISBLANK(AQ162),"",VLOOKUP($AQ162,Eclaircissage!$K$4:$L$150,2,0))</f>
      </c>
      <c r="AU162">
        <f t="shared" si="3"/>
      </c>
      <c r="AV162">
        <f t="shared" si="4"/>
      </c>
      <c r="AX162">
        <f t="shared" si="5"/>
      </c>
      <c r="BA162">
        <f t="shared" si="6"/>
      </c>
      <c r="BB162">
        <f>IF(ISBLANK($AQ162),"",VLOOKUP($AQ162,Eclaircissage!$Q$4:$R$150,2,0))</f>
      </c>
      <c r="BD162">
        <f t="shared" si="14"/>
      </c>
      <c r="BE162" s="65">
        <f t="shared" si="15"/>
        <v>0</v>
      </c>
      <c r="BG162">
        <f t="shared" si="16"/>
      </c>
      <c r="BH162">
        <f t="shared" si="7"/>
      </c>
      <c r="BJ162">
        <f t="shared" si="8"/>
      </c>
      <c r="BK162" s="48">
        <f t="shared" si="36"/>
        <v>0</v>
      </c>
    </row>
    <row r="163" spans="40:63" ht="13.5">
      <c r="AN163">
        <f t="shared" si="18"/>
      </c>
      <c r="AO163">
        <f t="shared" si="87"/>
      </c>
      <c r="AQ163">
        <f t="shared" si="13"/>
      </c>
      <c r="AR163">
        <f t="shared" si="2"/>
      </c>
      <c r="AS163" s="5">
        <f>IF(ISBLANK(AQ163),"",VLOOKUP($AQ163,Eclaircissage!$K$4:$L$150,2,0))</f>
      </c>
      <c r="AU163">
        <f t="shared" si="3"/>
      </c>
      <c r="AV163">
        <f t="shared" si="4"/>
      </c>
      <c r="AX163">
        <f t="shared" si="5"/>
      </c>
      <c r="BA163">
        <f t="shared" si="6"/>
      </c>
      <c r="BB163">
        <f>IF(ISBLANK($AQ163),"",VLOOKUP($AQ163,Eclaircissage!$Q$4:$R$150,2,0))</f>
      </c>
      <c r="BD163">
        <f t="shared" si="14"/>
      </c>
      <c r="BE163" s="65">
        <f t="shared" si="15"/>
        <v>0</v>
      </c>
      <c r="BG163">
        <f t="shared" si="16"/>
      </c>
      <c r="BH163">
        <f t="shared" si="7"/>
      </c>
      <c r="BJ163">
        <f t="shared" si="8"/>
      </c>
      <c r="BK163" s="48">
        <f t="shared" si="36"/>
        <v>0</v>
      </c>
    </row>
    <row r="164" spans="40:63" ht="13.5">
      <c r="AN164">
        <f t="shared" si="18"/>
      </c>
      <c r="AO164">
        <f t="shared" si="87"/>
      </c>
      <c r="AQ164">
        <f t="shared" si="13"/>
      </c>
      <c r="AR164">
        <f t="shared" si="2"/>
      </c>
      <c r="AS164" s="5">
        <f>IF(ISBLANK(AQ164),"",VLOOKUP($AQ164,Eclaircissage!$K$4:$L$150,2,0))</f>
      </c>
      <c r="AU164">
        <f t="shared" si="3"/>
      </c>
      <c r="AV164">
        <f t="shared" si="4"/>
      </c>
      <c r="AX164">
        <f t="shared" si="5"/>
      </c>
      <c r="BA164">
        <f t="shared" si="6"/>
      </c>
      <c r="BB164">
        <f>IF(ISBLANK($AQ164),"",VLOOKUP($AQ164,Eclaircissage!$Q$4:$R$150,2,0))</f>
      </c>
      <c r="BD164">
        <f t="shared" si="14"/>
      </c>
      <c r="BE164" s="65">
        <f t="shared" si="15"/>
        <v>0</v>
      </c>
      <c r="BG164">
        <f t="shared" si="16"/>
      </c>
      <c r="BH164">
        <f t="shared" si="7"/>
      </c>
      <c r="BJ164">
        <f t="shared" si="8"/>
      </c>
      <c r="BK164" s="48">
        <f t="shared" si="36"/>
        <v>0</v>
      </c>
    </row>
    <row r="165" spans="40:63" ht="13.5">
      <c r="AN165">
        <f t="shared" si="18"/>
      </c>
      <c r="AO165">
        <f t="shared" si="87"/>
      </c>
      <c r="AQ165">
        <f t="shared" si="13"/>
      </c>
      <c r="AR165">
        <f t="shared" si="2"/>
      </c>
      <c r="AS165" s="5">
        <f>IF(ISBLANK(AQ165),"",VLOOKUP($AQ165,Eclaircissage!$K$4:$L$150,2,0))</f>
      </c>
      <c r="AU165">
        <f t="shared" si="3"/>
      </c>
      <c r="AV165">
        <f t="shared" si="4"/>
      </c>
      <c r="AX165">
        <f t="shared" si="5"/>
      </c>
      <c r="BA165">
        <f t="shared" si="6"/>
      </c>
      <c r="BB165">
        <f>IF(ISBLANK($AQ165),"",VLOOKUP($AQ165,Eclaircissage!$Q$4:$R$150,2,0))</f>
      </c>
      <c r="BD165">
        <f t="shared" si="14"/>
      </c>
      <c r="BE165" s="65">
        <f t="shared" si="15"/>
        <v>0</v>
      </c>
      <c r="BG165">
        <f t="shared" si="16"/>
      </c>
      <c r="BH165">
        <f t="shared" si="7"/>
      </c>
      <c r="BJ165">
        <f t="shared" si="8"/>
      </c>
      <c r="BK165" s="48">
        <f t="shared" si="36"/>
        <v>0</v>
      </c>
    </row>
    <row r="166" spans="40:63" ht="13.5">
      <c r="AN166">
        <f t="shared" si="18"/>
      </c>
      <c r="AO166">
        <f t="shared" si="87"/>
      </c>
      <c r="AQ166">
        <f t="shared" si="13"/>
      </c>
      <c r="AR166">
        <f t="shared" si="2"/>
      </c>
      <c r="AS166" s="5">
        <f>IF(ISBLANK(AQ166),"",VLOOKUP($AQ166,Eclaircissage!$K$4:$L$150,2,0))</f>
      </c>
      <c r="AU166">
        <f t="shared" si="3"/>
      </c>
      <c r="AV166">
        <f t="shared" si="4"/>
      </c>
      <c r="AX166">
        <f t="shared" si="5"/>
      </c>
      <c r="BA166">
        <f t="shared" si="6"/>
      </c>
      <c r="BB166">
        <f>IF(ISBLANK($AQ166),"",VLOOKUP($AQ166,Eclaircissage!$Q$4:$R$150,2,0))</f>
      </c>
      <c r="BD166">
        <f t="shared" si="14"/>
      </c>
      <c r="BE166" s="65">
        <f t="shared" si="15"/>
        <v>0</v>
      </c>
      <c r="BG166">
        <f t="shared" si="16"/>
      </c>
      <c r="BH166">
        <f t="shared" si="7"/>
      </c>
      <c r="BJ166">
        <f t="shared" si="8"/>
      </c>
      <c r="BK166" s="48">
        <f t="shared" si="36"/>
        <v>0</v>
      </c>
    </row>
    <row r="167" spans="40:63" ht="13.5">
      <c r="AN167">
        <f t="shared" si="18"/>
      </c>
      <c r="AO167">
        <f t="shared" si="87"/>
      </c>
      <c r="AQ167">
        <f t="shared" si="13"/>
      </c>
      <c r="AR167">
        <f t="shared" si="2"/>
      </c>
      <c r="AS167" s="5">
        <f>IF(ISBLANK(AQ167),"",VLOOKUP($AQ167,Eclaircissage!$K$4:$L$150,2,0))</f>
      </c>
      <c r="AU167">
        <f t="shared" si="3"/>
      </c>
      <c r="AV167">
        <f t="shared" si="4"/>
      </c>
      <c r="AX167">
        <f t="shared" si="5"/>
      </c>
      <c r="BA167">
        <f t="shared" si="6"/>
      </c>
      <c r="BB167">
        <f>IF(ISBLANK($AQ167),"",VLOOKUP($AQ167,Eclaircissage!$Q$4:$R$150,2,0))</f>
      </c>
      <c r="BD167">
        <f t="shared" si="14"/>
      </c>
      <c r="BE167" s="65">
        <f t="shared" si="15"/>
        <v>0</v>
      </c>
      <c r="BG167">
        <f t="shared" si="16"/>
      </c>
      <c r="BH167">
        <f t="shared" si="7"/>
      </c>
      <c r="BJ167">
        <f t="shared" si="8"/>
      </c>
      <c r="BK167" s="48">
        <f t="shared" si="36"/>
        <v>0</v>
      </c>
    </row>
    <row r="168" spans="40:63" ht="13.5">
      <c r="AN168">
        <f t="shared" si="18"/>
      </c>
      <c r="AO168">
        <f t="shared" si="87"/>
      </c>
      <c r="AQ168">
        <f t="shared" si="13"/>
      </c>
      <c r="AR168">
        <f t="shared" si="2"/>
      </c>
      <c r="AS168" s="5">
        <f>IF(ISBLANK(AQ168),"",VLOOKUP($AQ168,Eclaircissage!$K$4:$L$150,2,0))</f>
      </c>
      <c r="AU168">
        <f t="shared" si="3"/>
      </c>
      <c r="AV168">
        <f t="shared" si="4"/>
      </c>
      <c r="AX168">
        <f t="shared" si="5"/>
      </c>
      <c r="BA168">
        <f t="shared" si="6"/>
      </c>
      <c r="BB168">
        <f>IF(ISBLANK($AQ168),"",VLOOKUP($AQ168,Eclaircissage!$Q$4:$R$150,2,0))</f>
      </c>
      <c r="BD168">
        <f t="shared" si="14"/>
      </c>
      <c r="BE168" s="65">
        <f t="shared" si="15"/>
        <v>0</v>
      </c>
      <c r="BG168">
        <f t="shared" si="16"/>
      </c>
      <c r="BH168">
        <f t="shared" si="7"/>
      </c>
      <c r="BJ168">
        <f t="shared" si="8"/>
      </c>
      <c r="BK168" s="48">
        <f t="shared" si="36"/>
        <v>0</v>
      </c>
    </row>
    <row r="169" spans="40:63" ht="13.5">
      <c r="AN169">
        <f t="shared" si="18"/>
      </c>
      <c r="AO169">
        <f t="shared" si="87"/>
      </c>
      <c r="AQ169">
        <f t="shared" si="13"/>
      </c>
      <c r="AR169">
        <f t="shared" si="2"/>
      </c>
      <c r="AS169" s="5">
        <f>IF(ISBLANK(AQ169),"",VLOOKUP($AQ169,Eclaircissage!$K$4:$L$150,2,0))</f>
      </c>
      <c r="AU169">
        <f t="shared" si="3"/>
      </c>
      <c r="AV169">
        <f t="shared" si="4"/>
      </c>
      <c r="AX169">
        <f t="shared" si="5"/>
      </c>
      <c r="BA169">
        <f t="shared" si="6"/>
      </c>
      <c r="BB169">
        <f>IF(ISBLANK($AQ169),"",VLOOKUP($AQ169,Eclaircissage!$Q$4:$R$150,2,0))</f>
      </c>
      <c r="BD169">
        <f t="shared" si="14"/>
      </c>
      <c r="BE169" s="65">
        <f t="shared" si="15"/>
        <v>0</v>
      </c>
      <c r="BG169">
        <f t="shared" si="16"/>
      </c>
      <c r="BH169">
        <f t="shared" si="7"/>
      </c>
      <c r="BJ169">
        <f t="shared" si="8"/>
      </c>
      <c r="BK169" s="48">
        <f t="shared" si="36"/>
        <v>0</v>
      </c>
    </row>
    <row r="170" spans="40:63" ht="13.5">
      <c r="AN170">
        <f t="shared" si="18"/>
      </c>
      <c r="AO170">
        <f t="shared" si="87"/>
      </c>
      <c r="AQ170">
        <f t="shared" si="13"/>
      </c>
      <c r="AR170">
        <f t="shared" si="2"/>
      </c>
      <c r="AS170" s="5">
        <f>IF(ISBLANK(AQ170),"",VLOOKUP($AQ170,Eclaircissage!$K$4:$L$150,2,0))</f>
      </c>
      <c r="AU170">
        <f t="shared" si="3"/>
      </c>
      <c r="AV170">
        <f t="shared" si="4"/>
      </c>
      <c r="AX170">
        <f t="shared" si="5"/>
      </c>
      <c r="BA170">
        <f t="shared" si="6"/>
      </c>
      <c r="BB170">
        <f>IF(ISBLANK($AQ170),"",VLOOKUP($AQ170,Eclaircissage!$Q$4:$R$150,2,0))</f>
      </c>
      <c r="BD170">
        <f t="shared" si="14"/>
      </c>
      <c r="BE170" s="65">
        <f t="shared" si="15"/>
        <v>0</v>
      </c>
      <c r="BG170">
        <f t="shared" si="16"/>
      </c>
      <c r="BH170">
        <f t="shared" si="7"/>
      </c>
      <c r="BJ170">
        <f t="shared" si="8"/>
      </c>
      <c r="BK170" s="48">
        <f t="shared" si="36"/>
        <v>0</v>
      </c>
    </row>
    <row r="171" spans="40:63" ht="13.5">
      <c r="AN171">
        <f t="shared" si="18"/>
      </c>
      <c r="AO171">
        <f t="shared" si="87"/>
      </c>
      <c r="AQ171">
        <f t="shared" si="13"/>
      </c>
      <c r="AR171">
        <f t="shared" si="2"/>
      </c>
      <c r="AS171" s="5">
        <f>IF(ISBLANK(AQ171),"",VLOOKUP($AQ171,Eclaircissage!$K$4:$L$150,2,0))</f>
      </c>
      <c r="AU171">
        <f t="shared" si="3"/>
      </c>
      <c r="AV171">
        <f t="shared" si="4"/>
      </c>
      <c r="AX171">
        <f t="shared" si="5"/>
      </c>
      <c r="BA171">
        <f t="shared" si="6"/>
      </c>
      <c r="BB171">
        <f>IF(ISBLANK($AQ171),"",VLOOKUP($AQ171,Eclaircissage!$Q$4:$R$150,2,0))</f>
      </c>
      <c r="BD171">
        <f t="shared" si="14"/>
      </c>
      <c r="BE171" s="65">
        <f t="shared" si="15"/>
        <v>0</v>
      </c>
      <c r="BG171">
        <f t="shared" si="16"/>
      </c>
      <c r="BH171">
        <f t="shared" si="7"/>
      </c>
      <c r="BJ171">
        <f t="shared" si="8"/>
      </c>
      <c r="BK171" s="48">
        <f t="shared" si="36"/>
        <v>0</v>
      </c>
    </row>
    <row r="172" spans="40:63" ht="13.5">
      <c r="AN172">
        <f t="shared" si="18"/>
      </c>
      <c r="AO172">
        <f t="shared" si="87"/>
      </c>
      <c r="AQ172">
        <f t="shared" si="13"/>
      </c>
      <c r="AR172">
        <f t="shared" si="2"/>
      </c>
      <c r="AS172" s="5">
        <f>IF(ISBLANK(AQ172),"",VLOOKUP($AQ172,Eclaircissage!$K$4:$L$150,2,0))</f>
      </c>
      <c r="AU172">
        <f t="shared" si="3"/>
      </c>
      <c r="AV172">
        <f t="shared" si="4"/>
      </c>
      <c r="AX172">
        <f t="shared" si="5"/>
      </c>
      <c r="BA172">
        <f t="shared" si="6"/>
      </c>
      <c r="BB172">
        <f>IF(ISBLANK($AQ172),"",VLOOKUP($AQ172,Eclaircissage!$Q$4:$R$150,2,0))</f>
      </c>
      <c r="BD172">
        <f t="shared" si="14"/>
      </c>
      <c r="BE172" s="65">
        <f t="shared" si="15"/>
        <v>0</v>
      </c>
      <c r="BG172">
        <f t="shared" si="16"/>
      </c>
      <c r="BH172">
        <f t="shared" si="7"/>
      </c>
      <c r="BJ172">
        <f t="shared" si="8"/>
      </c>
      <c r="BK172" s="48">
        <f t="shared" si="36"/>
        <v>0</v>
      </c>
    </row>
    <row r="173" spans="40:63" ht="13.5">
      <c r="AN173">
        <f t="shared" si="18"/>
      </c>
      <c r="AO173">
        <f t="shared" si="87"/>
      </c>
      <c r="AQ173">
        <f t="shared" si="13"/>
      </c>
      <c r="AR173">
        <f t="shared" si="2"/>
      </c>
      <c r="AS173" s="5">
        <f>IF(ISBLANK(AQ173),"",VLOOKUP($AQ173,Eclaircissage!$K$4:$L$150,2,0))</f>
      </c>
      <c r="AU173">
        <f t="shared" si="3"/>
      </c>
      <c r="AV173">
        <f t="shared" si="4"/>
      </c>
      <c r="AX173">
        <f t="shared" si="5"/>
      </c>
      <c r="BA173">
        <f t="shared" si="6"/>
      </c>
      <c r="BB173">
        <f>IF(ISBLANK($AQ173),"",VLOOKUP($AQ173,Eclaircissage!$Q$4:$R$150,2,0))</f>
      </c>
      <c r="BD173">
        <f t="shared" si="14"/>
      </c>
      <c r="BE173" s="65">
        <f t="shared" si="15"/>
        <v>0</v>
      </c>
      <c r="BG173">
        <f t="shared" si="16"/>
      </c>
      <c r="BH173">
        <f t="shared" si="7"/>
      </c>
      <c r="BJ173">
        <f t="shared" si="8"/>
      </c>
      <c r="BK173" s="48">
        <f t="shared" si="36"/>
        <v>0</v>
      </c>
    </row>
    <row r="174" spans="40:63" ht="13.5">
      <c r="AN174">
        <f t="shared" si="18"/>
      </c>
      <c r="AO174">
        <f t="shared" si="87"/>
      </c>
      <c r="AQ174">
        <f t="shared" si="13"/>
      </c>
      <c r="AR174">
        <f t="shared" si="2"/>
      </c>
      <c r="AS174" s="5">
        <f>IF(ISBLANK(AQ174),"",VLOOKUP($AQ174,Eclaircissage!$K$4:$L$150,2,0))</f>
      </c>
      <c r="AU174">
        <f t="shared" si="3"/>
      </c>
      <c r="AV174">
        <f t="shared" si="4"/>
      </c>
      <c r="AX174">
        <f t="shared" si="5"/>
      </c>
      <c r="BA174">
        <f t="shared" si="6"/>
      </c>
      <c r="BB174">
        <f>IF(ISBLANK($AQ174),"",VLOOKUP($AQ174,Eclaircissage!$Q$4:$R$150,2,0))</f>
      </c>
      <c r="BD174">
        <f t="shared" si="14"/>
      </c>
      <c r="BE174" s="65">
        <f t="shared" si="15"/>
        <v>0</v>
      </c>
      <c r="BG174">
        <f t="shared" si="16"/>
      </c>
      <c r="BH174">
        <f t="shared" si="7"/>
      </c>
      <c r="BJ174">
        <f t="shared" si="8"/>
      </c>
      <c r="BK174" s="48">
        <f t="shared" si="36"/>
        <v>0</v>
      </c>
    </row>
    <row r="175" spans="40:63" ht="13.5">
      <c r="AN175">
        <f t="shared" si="18"/>
      </c>
      <c r="AO175">
        <f t="shared" si="87"/>
      </c>
      <c r="AQ175">
        <f t="shared" si="13"/>
      </c>
      <c r="AR175">
        <f t="shared" si="2"/>
      </c>
      <c r="AS175" s="5">
        <f>IF(ISBLANK(AQ175),"",VLOOKUP($AQ175,Eclaircissage!$K$4:$L$150,2,0))</f>
      </c>
      <c r="AU175">
        <f t="shared" si="3"/>
      </c>
      <c r="AV175">
        <f t="shared" si="4"/>
      </c>
      <c r="AX175">
        <f t="shared" si="5"/>
      </c>
      <c r="BA175">
        <f t="shared" si="6"/>
      </c>
      <c r="BB175">
        <f>IF(ISBLANK($AQ175),"",VLOOKUP($AQ175,Eclaircissage!$Q$4:$R$150,2,0))</f>
      </c>
      <c r="BD175">
        <f t="shared" si="14"/>
      </c>
      <c r="BE175" s="65">
        <f t="shared" si="15"/>
        <v>0</v>
      </c>
      <c r="BG175">
        <f t="shared" si="16"/>
      </c>
      <c r="BH175">
        <f t="shared" si="7"/>
      </c>
      <c r="BJ175">
        <f t="shared" si="8"/>
      </c>
      <c r="BK175" s="48">
        <f t="shared" si="36"/>
        <v>0</v>
      </c>
    </row>
    <row r="176" spans="40:63" ht="13.5">
      <c r="AN176">
        <f t="shared" si="18"/>
      </c>
      <c r="AO176">
        <f t="shared" si="87"/>
      </c>
      <c r="AQ176">
        <f t="shared" si="13"/>
      </c>
      <c r="AR176">
        <f t="shared" si="2"/>
      </c>
      <c r="AS176" s="5">
        <f>IF(ISBLANK(AQ176),"",VLOOKUP($AQ176,Eclaircissage!$K$4:$L$150,2,0))</f>
      </c>
      <c r="AU176">
        <f t="shared" si="3"/>
      </c>
      <c r="AV176">
        <f t="shared" si="4"/>
      </c>
      <c r="AX176">
        <f t="shared" si="5"/>
      </c>
      <c r="BA176">
        <f t="shared" si="6"/>
      </c>
      <c r="BB176">
        <f>IF(ISBLANK($AQ176),"",VLOOKUP($AQ176,Eclaircissage!$Q$4:$R$150,2,0))</f>
      </c>
      <c r="BD176">
        <f t="shared" si="14"/>
      </c>
      <c r="BE176" s="65">
        <f t="shared" si="15"/>
        <v>0</v>
      </c>
      <c r="BG176">
        <f t="shared" si="16"/>
      </c>
      <c r="BH176">
        <f t="shared" si="7"/>
      </c>
      <c r="BJ176">
        <f t="shared" si="8"/>
      </c>
      <c r="BK176" s="48">
        <f t="shared" si="36"/>
        <v>0</v>
      </c>
    </row>
    <row r="177" spans="40:63" ht="13.5">
      <c r="AN177">
        <f t="shared" si="18"/>
      </c>
      <c r="AO177">
        <f t="shared" si="87"/>
      </c>
      <c r="AQ177">
        <f t="shared" si="13"/>
      </c>
      <c r="AR177">
        <f t="shared" si="2"/>
      </c>
      <c r="AS177" s="5">
        <f>IF(ISBLANK(AQ177),"",VLOOKUP($AQ177,Eclaircissage!$K$4:$L$150,2,0))</f>
      </c>
      <c r="AU177">
        <f t="shared" si="3"/>
      </c>
      <c r="AV177">
        <f t="shared" si="4"/>
      </c>
      <c r="AX177">
        <f t="shared" si="5"/>
      </c>
      <c r="BA177">
        <f t="shared" si="6"/>
      </c>
      <c r="BB177">
        <f>IF(ISBLANK($AQ177),"",VLOOKUP($AQ177,Eclaircissage!$Q$4:$R$150,2,0))</f>
      </c>
      <c r="BD177">
        <f t="shared" si="14"/>
      </c>
      <c r="BE177" s="65">
        <f t="shared" si="15"/>
        <v>0</v>
      </c>
      <c r="BG177">
        <f t="shared" si="16"/>
      </c>
      <c r="BH177">
        <f t="shared" si="7"/>
      </c>
      <c r="BJ177">
        <f t="shared" si="8"/>
      </c>
      <c r="BK177" s="48">
        <f t="shared" si="36"/>
        <v>0</v>
      </c>
    </row>
    <row r="178" spans="40:63" ht="13.5">
      <c r="AN178">
        <f t="shared" si="18"/>
      </c>
      <c r="AO178">
        <f t="shared" si="87"/>
      </c>
      <c r="AQ178">
        <f t="shared" si="13"/>
      </c>
      <c r="AR178">
        <f t="shared" si="2"/>
      </c>
      <c r="AS178" s="5">
        <f>IF(ISBLANK(AQ178),"",VLOOKUP($AQ178,Eclaircissage!$K$4:$L$150,2,0))</f>
      </c>
      <c r="AU178">
        <f t="shared" si="3"/>
      </c>
      <c r="AV178">
        <f t="shared" si="4"/>
      </c>
      <c r="AX178">
        <f t="shared" si="5"/>
      </c>
      <c r="BA178">
        <f t="shared" si="6"/>
      </c>
      <c r="BB178">
        <f>IF(ISBLANK($AQ178),"",VLOOKUP($AQ178,Eclaircissage!$Q$4:$R$150,2,0))</f>
      </c>
      <c r="BD178">
        <f t="shared" si="14"/>
      </c>
      <c r="BE178" s="65">
        <f t="shared" si="15"/>
        <v>0</v>
      </c>
      <c r="BG178">
        <f t="shared" si="16"/>
      </c>
      <c r="BH178">
        <f t="shared" si="7"/>
      </c>
      <c r="BJ178">
        <f t="shared" si="8"/>
      </c>
      <c r="BK178" s="48">
        <f t="shared" si="36"/>
        <v>0</v>
      </c>
    </row>
    <row r="179" spans="40:63" ht="13.5">
      <c r="AN179">
        <f t="shared" si="18"/>
      </c>
      <c r="AO179">
        <f t="shared" si="87"/>
      </c>
      <c r="AQ179">
        <f t="shared" si="13"/>
      </c>
      <c r="AR179">
        <f t="shared" si="2"/>
      </c>
      <c r="AS179" s="5">
        <f>IF(ISBLANK(AQ179),"",VLOOKUP($AQ179,Eclaircissage!$K$4:$L$150,2,0))</f>
      </c>
      <c r="AU179">
        <f t="shared" si="3"/>
      </c>
      <c r="AV179">
        <f t="shared" si="4"/>
      </c>
      <c r="AX179">
        <f t="shared" si="5"/>
      </c>
      <c r="BA179">
        <f t="shared" si="6"/>
      </c>
      <c r="BB179">
        <f>IF(ISBLANK($AQ179),"",VLOOKUP($AQ179,Eclaircissage!$Q$4:$R$150,2,0))</f>
      </c>
      <c r="BD179">
        <f t="shared" si="14"/>
      </c>
      <c r="BE179" s="65">
        <f t="shared" si="15"/>
        <v>0</v>
      </c>
      <c r="BG179">
        <f t="shared" si="16"/>
      </c>
      <c r="BH179">
        <f t="shared" si="7"/>
      </c>
      <c r="BJ179">
        <f t="shared" si="8"/>
      </c>
      <c r="BK179" s="48">
        <f t="shared" si="36"/>
        <v>0</v>
      </c>
    </row>
    <row r="180" spans="40:63" ht="13.5">
      <c r="AN180">
        <f t="shared" si="18"/>
      </c>
      <c r="AO180">
        <f t="shared" si="87"/>
      </c>
      <c r="AQ180">
        <f t="shared" si="13"/>
      </c>
      <c r="AR180">
        <f t="shared" si="2"/>
      </c>
      <c r="AS180" s="5">
        <f>IF(ISBLANK(AQ180),"",VLOOKUP($AQ180,Eclaircissage!$K$4:$L$150,2,0))</f>
      </c>
      <c r="AU180">
        <f t="shared" si="3"/>
      </c>
      <c r="AV180">
        <f t="shared" si="4"/>
      </c>
      <c r="AX180">
        <f t="shared" si="5"/>
      </c>
      <c r="BA180">
        <f t="shared" si="6"/>
      </c>
      <c r="BB180">
        <f>IF(ISBLANK($AQ180),"",VLOOKUP($AQ180,Eclaircissage!$Q$4:$R$150,2,0))</f>
      </c>
      <c r="BD180">
        <f t="shared" si="14"/>
      </c>
      <c r="BE180" s="65">
        <f t="shared" si="15"/>
        <v>0</v>
      </c>
      <c r="BG180">
        <f t="shared" si="16"/>
      </c>
      <c r="BH180">
        <f t="shared" si="7"/>
      </c>
      <c r="BJ180">
        <f t="shared" si="8"/>
      </c>
      <c r="BK180" s="48">
        <f t="shared" si="36"/>
        <v>0</v>
      </c>
    </row>
    <row r="181" spans="40:63" ht="13.5">
      <c r="AN181">
        <f t="shared" si="18"/>
      </c>
      <c r="AO181">
        <f t="shared" si="87"/>
      </c>
      <c r="AQ181">
        <f t="shared" si="13"/>
      </c>
      <c r="AR181">
        <f t="shared" si="2"/>
      </c>
      <c r="AS181" s="5">
        <f>IF(ISBLANK(AQ181),"",VLOOKUP($AQ181,Eclaircissage!$K$4:$L$150,2,0))</f>
      </c>
      <c r="AU181">
        <f t="shared" si="3"/>
      </c>
      <c r="AV181">
        <f t="shared" si="4"/>
      </c>
      <c r="AX181">
        <f t="shared" si="5"/>
      </c>
      <c r="BA181">
        <f t="shared" si="6"/>
      </c>
      <c r="BB181">
        <f>IF(ISBLANK($AQ181),"",VLOOKUP($AQ181,Eclaircissage!$Q$4:$R$150,2,0))</f>
      </c>
      <c r="BD181">
        <f t="shared" si="14"/>
      </c>
      <c r="BE181" s="65">
        <f t="shared" si="15"/>
        <v>0</v>
      </c>
      <c r="BG181">
        <f t="shared" si="16"/>
      </c>
      <c r="BH181">
        <f t="shared" si="7"/>
      </c>
      <c r="BJ181">
        <f t="shared" si="8"/>
      </c>
      <c r="BK181" s="48">
        <f t="shared" si="36"/>
        <v>0</v>
      </c>
    </row>
    <row r="182" spans="40:63" ht="13.5">
      <c r="AN182">
        <f t="shared" si="18"/>
      </c>
      <c r="AO182">
        <f t="shared" si="87"/>
      </c>
      <c r="AQ182">
        <f t="shared" si="13"/>
      </c>
      <c r="AR182">
        <f t="shared" si="2"/>
      </c>
      <c r="AS182" s="5">
        <f>IF(ISBLANK(AQ182),"",VLOOKUP($AQ182,Eclaircissage!$K$4:$L$150,2,0))</f>
      </c>
      <c r="AU182">
        <f t="shared" si="3"/>
      </c>
      <c r="AV182">
        <f t="shared" si="4"/>
      </c>
      <c r="AX182">
        <f t="shared" si="5"/>
      </c>
      <c r="BA182">
        <f t="shared" si="6"/>
      </c>
      <c r="BB182">
        <f>IF(ISBLANK($AQ182),"",VLOOKUP($AQ182,Eclaircissage!$Q$4:$R$150,2,0))</f>
      </c>
      <c r="BD182">
        <f t="shared" si="14"/>
      </c>
      <c r="BE182" s="65">
        <f t="shared" si="15"/>
        <v>0</v>
      </c>
      <c r="BG182">
        <f t="shared" si="16"/>
      </c>
      <c r="BH182">
        <f t="shared" si="7"/>
      </c>
      <c r="BJ182">
        <f t="shared" si="8"/>
      </c>
      <c r="BK182" s="48">
        <f t="shared" si="36"/>
        <v>0</v>
      </c>
    </row>
    <row r="183" spans="40:63" ht="13.5">
      <c r="AN183">
        <f t="shared" si="18"/>
      </c>
      <c r="AO183">
        <f t="shared" si="87"/>
      </c>
      <c r="AQ183">
        <f t="shared" si="13"/>
      </c>
      <c r="AR183">
        <f t="shared" si="2"/>
      </c>
      <c r="AS183" s="5">
        <f>IF(ISBLANK(AQ183),"",VLOOKUP($AQ183,Eclaircissage!$K$4:$L$150,2,0))</f>
      </c>
      <c r="AU183">
        <f t="shared" si="3"/>
      </c>
      <c r="AV183">
        <f t="shared" si="4"/>
      </c>
      <c r="AX183">
        <f t="shared" si="5"/>
      </c>
      <c r="BA183">
        <f t="shared" si="6"/>
      </c>
      <c r="BB183">
        <f>IF(ISBLANK($AQ183),"",VLOOKUP($AQ183,Eclaircissage!$Q$4:$R$150,2,0))</f>
      </c>
      <c r="BD183">
        <f t="shared" si="14"/>
      </c>
      <c r="BE183" s="65">
        <f t="shared" si="15"/>
        <v>0</v>
      </c>
      <c r="BG183">
        <f t="shared" si="16"/>
      </c>
      <c r="BH183">
        <f t="shared" si="7"/>
      </c>
      <c r="BJ183">
        <f t="shared" si="8"/>
      </c>
      <c r="BK183" s="48">
        <f t="shared" si="36"/>
        <v>0</v>
      </c>
    </row>
    <row r="184" spans="40:63" ht="13.5">
      <c r="AN184">
        <f t="shared" si="18"/>
      </c>
      <c r="AO184">
        <f t="shared" si="87"/>
      </c>
      <c r="AQ184">
        <f t="shared" si="13"/>
      </c>
      <c r="AR184">
        <f t="shared" si="2"/>
      </c>
      <c r="AS184" s="5">
        <f>IF(ISBLANK(AQ184),"",VLOOKUP($AQ184,Eclaircissage!$K$4:$L$150,2,0))</f>
      </c>
      <c r="AU184">
        <f t="shared" si="3"/>
      </c>
      <c r="AV184">
        <f t="shared" si="4"/>
      </c>
      <c r="AX184">
        <f t="shared" si="5"/>
      </c>
      <c r="BA184">
        <f t="shared" si="6"/>
      </c>
      <c r="BB184">
        <f>IF(ISBLANK($AQ184),"",VLOOKUP($AQ184,Eclaircissage!$Q$4:$R$150,2,0))</f>
      </c>
      <c r="BD184">
        <f t="shared" si="14"/>
      </c>
      <c r="BE184" s="65">
        <f t="shared" si="15"/>
        <v>0</v>
      </c>
      <c r="BG184">
        <f t="shared" si="16"/>
      </c>
      <c r="BH184">
        <f t="shared" si="7"/>
      </c>
      <c r="BJ184">
        <f t="shared" si="8"/>
      </c>
      <c r="BK184" s="48">
        <f t="shared" si="36"/>
        <v>0</v>
      </c>
    </row>
    <row r="185" spans="40:63" ht="13.5">
      <c r="AN185">
        <f t="shared" si="18"/>
      </c>
      <c r="AO185">
        <f t="shared" si="87"/>
      </c>
      <c r="AQ185">
        <f t="shared" si="13"/>
      </c>
      <c r="AR185">
        <f t="shared" si="2"/>
      </c>
      <c r="AS185" s="5">
        <f>IF(ISBLANK(AQ185),"",VLOOKUP($AQ185,Eclaircissage!$K$4:$L$150,2,0))</f>
      </c>
      <c r="AU185">
        <f t="shared" si="3"/>
      </c>
      <c r="AV185">
        <f t="shared" si="4"/>
      </c>
      <c r="AX185">
        <f t="shared" si="5"/>
      </c>
      <c r="BA185">
        <f t="shared" si="6"/>
      </c>
      <c r="BB185">
        <f>IF(ISBLANK($AQ185),"",VLOOKUP($AQ185,Eclaircissage!$Q$4:$R$150,2,0))</f>
      </c>
      <c r="BD185">
        <f t="shared" si="14"/>
      </c>
      <c r="BE185" s="65">
        <f t="shared" si="15"/>
        <v>0</v>
      </c>
      <c r="BG185">
        <f t="shared" si="16"/>
      </c>
      <c r="BH185">
        <f t="shared" si="7"/>
      </c>
      <c r="BJ185">
        <f t="shared" si="8"/>
      </c>
      <c r="BK185" s="48">
        <f t="shared" si="36"/>
        <v>0</v>
      </c>
    </row>
    <row r="186" spans="40:63" ht="13.5">
      <c r="AN186">
        <f t="shared" si="18"/>
      </c>
      <c r="AO186">
        <f t="shared" si="87"/>
      </c>
      <c r="AQ186">
        <f t="shared" si="13"/>
      </c>
      <c r="AR186">
        <f t="shared" si="2"/>
      </c>
      <c r="AS186" s="5">
        <f>IF(ISBLANK(AQ186),"",VLOOKUP($AQ186,Eclaircissage!$K$4:$L$150,2,0))</f>
      </c>
      <c r="AU186">
        <f t="shared" si="3"/>
      </c>
      <c r="AV186">
        <f t="shared" si="4"/>
      </c>
      <c r="AX186">
        <f t="shared" si="5"/>
      </c>
      <c r="BA186">
        <f t="shared" si="6"/>
      </c>
      <c r="BB186">
        <f>IF(ISBLANK($AQ186),"",VLOOKUP($AQ186,Eclaircissage!$Q$4:$R$150,2,0))</f>
      </c>
      <c r="BD186">
        <f t="shared" si="14"/>
      </c>
      <c r="BE186" s="65">
        <f t="shared" si="15"/>
        <v>0</v>
      </c>
      <c r="BG186">
        <f t="shared" si="16"/>
      </c>
      <c r="BH186">
        <f t="shared" si="7"/>
      </c>
      <c r="BJ186">
        <f t="shared" si="8"/>
      </c>
      <c r="BK186" s="48">
        <f t="shared" si="36"/>
        <v>0</v>
      </c>
    </row>
    <row r="187" spans="40:63" ht="13.5">
      <c r="AN187">
        <f t="shared" si="18"/>
      </c>
      <c r="AO187">
        <f t="shared" si="87"/>
      </c>
      <c r="AQ187">
        <f t="shared" si="13"/>
      </c>
      <c r="AR187">
        <f t="shared" si="2"/>
      </c>
      <c r="AS187" s="5">
        <f>IF(ISBLANK(AQ187),"",VLOOKUP($AQ187,Eclaircissage!$K$4:$L$150,2,0))</f>
      </c>
      <c r="AU187">
        <f t="shared" si="3"/>
      </c>
      <c r="AV187">
        <f t="shared" si="4"/>
      </c>
      <c r="AX187">
        <f t="shared" si="5"/>
      </c>
      <c r="BA187">
        <f t="shared" si="6"/>
      </c>
      <c r="BB187">
        <f>IF(ISBLANK($AQ187),"",VLOOKUP($AQ187,Eclaircissage!$Q$4:$R$150,2,0))</f>
      </c>
      <c r="BD187">
        <f t="shared" si="14"/>
      </c>
      <c r="BE187" s="65">
        <f t="shared" si="15"/>
        <v>0</v>
      </c>
      <c r="BG187">
        <f t="shared" si="16"/>
      </c>
      <c r="BH187">
        <f t="shared" si="7"/>
      </c>
      <c r="BJ187">
        <f t="shared" si="8"/>
      </c>
      <c r="BK187" s="48">
        <f t="shared" si="36"/>
        <v>0</v>
      </c>
    </row>
    <row r="188" spans="40:63" ht="13.5">
      <c r="AN188">
        <f t="shared" si="18"/>
      </c>
      <c r="AO188">
        <f t="shared" si="87"/>
      </c>
      <c r="AQ188">
        <f t="shared" si="13"/>
      </c>
      <c r="AR188">
        <f t="shared" si="2"/>
      </c>
      <c r="AS188" s="5">
        <f>IF(ISBLANK(AQ188),"",VLOOKUP($AQ188,Eclaircissage!$K$4:$L$150,2,0))</f>
      </c>
      <c r="AU188">
        <f t="shared" si="3"/>
      </c>
      <c r="AV188">
        <f t="shared" si="4"/>
      </c>
      <c r="AX188">
        <f t="shared" si="5"/>
      </c>
      <c r="BA188">
        <f t="shared" si="6"/>
      </c>
      <c r="BB188">
        <f>IF(ISBLANK($AQ188),"",VLOOKUP($AQ188,Eclaircissage!$Q$4:$R$150,2,0))</f>
      </c>
      <c r="BD188">
        <f t="shared" si="14"/>
      </c>
      <c r="BE188" s="65">
        <f t="shared" si="15"/>
        <v>0</v>
      </c>
      <c r="BG188">
        <f t="shared" si="16"/>
      </c>
      <c r="BH188">
        <f t="shared" si="7"/>
      </c>
      <c r="BJ188">
        <f t="shared" si="8"/>
      </c>
      <c r="BK188" s="48">
        <f t="shared" si="36"/>
        <v>0</v>
      </c>
    </row>
    <row r="189" spans="40:63" ht="13.5">
      <c r="AN189">
        <f t="shared" si="18"/>
      </c>
      <c r="AO189">
        <f t="shared" si="87"/>
      </c>
      <c r="AQ189">
        <f t="shared" si="13"/>
      </c>
      <c r="AR189">
        <f t="shared" si="2"/>
      </c>
      <c r="AS189" s="5">
        <f>IF(ISBLANK(AQ189),"",VLOOKUP($AQ189,Eclaircissage!$K$4:$L$150,2,0))</f>
      </c>
      <c r="AU189">
        <f t="shared" si="3"/>
      </c>
      <c r="AV189">
        <f t="shared" si="4"/>
      </c>
      <c r="AX189">
        <f t="shared" si="5"/>
      </c>
      <c r="BA189">
        <f t="shared" si="6"/>
      </c>
      <c r="BB189">
        <f>IF(ISBLANK($AQ189),"",VLOOKUP($AQ189,Eclaircissage!$Q$4:$R$150,2,0))</f>
      </c>
      <c r="BD189">
        <f t="shared" si="14"/>
      </c>
      <c r="BE189" s="65">
        <f t="shared" si="15"/>
        <v>0</v>
      </c>
      <c r="BG189">
        <f t="shared" si="16"/>
      </c>
      <c r="BH189">
        <f t="shared" si="7"/>
      </c>
      <c r="BJ189">
        <f t="shared" si="8"/>
      </c>
      <c r="BK189" s="48">
        <f t="shared" si="36"/>
        <v>0</v>
      </c>
    </row>
    <row r="190" spans="40:63" ht="13.5">
      <c r="AN190">
        <f t="shared" si="18"/>
      </c>
      <c r="AO190">
        <f t="shared" si="87"/>
      </c>
      <c r="AQ190">
        <f t="shared" si="13"/>
      </c>
      <c r="AR190">
        <f t="shared" si="2"/>
      </c>
      <c r="AS190" s="5">
        <f>IF(ISBLANK(AQ190),"",VLOOKUP($AQ190,Eclaircissage!$K$4:$L$150,2,0))</f>
      </c>
      <c r="AU190">
        <f t="shared" si="3"/>
      </c>
      <c r="AV190">
        <f t="shared" si="4"/>
      </c>
      <c r="AX190">
        <f t="shared" si="5"/>
      </c>
      <c r="BA190">
        <f t="shared" si="6"/>
      </c>
      <c r="BB190">
        <f>IF(ISBLANK($AQ190),"",VLOOKUP($AQ190,Eclaircissage!$Q$4:$R$150,2,0))</f>
      </c>
      <c r="BD190">
        <f t="shared" si="14"/>
      </c>
      <c r="BE190" s="65">
        <f t="shared" si="15"/>
        <v>0</v>
      </c>
      <c r="BG190">
        <f t="shared" si="16"/>
      </c>
      <c r="BH190">
        <f t="shared" si="7"/>
      </c>
      <c r="BJ190">
        <f t="shared" si="8"/>
      </c>
      <c r="BK190" s="48">
        <f t="shared" si="36"/>
        <v>0</v>
      </c>
    </row>
    <row r="191" spans="40:63" ht="13.5">
      <c r="AN191">
        <f t="shared" si="18"/>
      </c>
      <c r="AO191">
        <f t="shared" si="87"/>
      </c>
      <c r="AQ191">
        <f t="shared" si="13"/>
      </c>
      <c r="AR191">
        <f t="shared" si="2"/>
      </c>
      <c r="AS191" s="5">
        <f>IF(ISBLANK(AQ191),"",VLOOKUP($AQ191,Eclaircissage!$K$4:$L$150,2,0))</f>
      </c>
      <c r="AU191">
        <f t="shared" si="3"/>
      </c>
      <c r="AV191">
        <f t="shared" si="4"/>
      </c>
      <c r="AX191">
        <f t="shared" si="5"/>
      </c>
      <c r="BA191">
        <f t="shared" si="6"/>
      </c>
      <c r="BB191">
        <f>IF(ISBLANK($AQ191),"",VLOOKUP($AQ191,Eclaircissage!$Q$4:$R$150,2,0))</f>
      </c>
      <c r="BD191">
        <f t="shared" si="14"/>
      </c>
      <c r="BE191" s="65">
        <f t="shared" si="15"/>
        <v>0</v>
      </c>
      <c r="BG191">
        <f t="shared" si="16"/>
      </c>
      <c r="BH191">
        <f t="shared" si="7"/>
      </c>
      <c r="BJ191">
        <f t="shared" si="8"/>
      </c>
      <c r="BK191" s="48">
        <f t="shared" si="36"/>
        <v>0</v>
      </c>
    </row>
    <row r="192" spans="40:63" ht="13.5">
      <c r="AN192">
        <f t="shared" si="18"/>
      </c>
      <c r="AO192">
        <f t="shared" si="87"/>
      </c>
      <c r="AQ192">
        <f t="shared" si="13"/>
      </c>
      <c r="AR192">
        <f t="shared" si="2"/>
      </c>
      <c r="AS192" s="5">
        <f>IF(ISBLANK(AQ192),"",VLOOKUP($AQ192,Eclaircissage!$K$4:$L$150,2,0))</f>
      </c>
      <c r="AU192">
        <f t="shared" si="3"/>
      </c>
      <c r="AV192">
        <f t="shared" si="4"/>
      </c>
      <c r="AX192">
        <f t="shared" si="5"/>
      </c>
      <c r="BA192">
        <f t="shared" si="6"/>
      </c>
      <c r="BB192">
        <f>IF(ISBLANK($AQ192),"",VLOOKUP($AQ192,Eclaircissage!$Q$4:$R$150,2,0))</f>
      </c>
      <c r="BD192">
        <f t="shared" si="14"/>
      </c>
      <c r="BE192" s="65">
        <f t="shared" si="15"/>
        <v>0</v>
      </c>
      <c r="BG192">
        <f t="shared" si="16"/>
      </c>
      <c r="BH192">
        <f t="shared" si="7"/>
      </c>
      <c r="BJ192">
        <f t="shared" si="8"/>
      </c>
      <c r="BK192" s="48">
        <f t="shared" si="36"/>
        <v>0</v>
      </c>
    </row>
    <row r="193" spans="40:63" ht="13.5">
      <c r="AN193">
        <f t="shared" si="18"/>
      </c>
      <c r="AO193">
        <f t="shared" si="87"/>
      </c>
      <c r="AQ193">
        <f t="shared" si="13"/>
      </c>
      <c r="AR193">
        <f t="shared" si="2"/>
      </c>
      <c r="AS193" s="5">
        <f>IF(ISBLANK(AQ193),"",VLOOKUP($AQ193,Eclaircissage!$K$4:$L$150,2,0))</f>
      </c>
      <c r="AU193">
        <f t="shared" si="3"/>
      </c>
      <c r="AV193">
        <f t="shared" si="4"/>
      </c>
      <c r="AX193">
        <f t="shared" si="5"/>
      </c>
      <c r="BA193">
        <f t="shared" si="6"/>
      </c>
      <c r="BB193">
        <f>IF(ISBLANK($AQ193),"",VLOOKUP($AQ193,Eclaircissage!$Q$4:$R$150,2,0))</f>
      </c>
      <c r="BD193">
        <f t="shared" si="14"/>
      </c>
      <c r="BE193" s="65">
        <f t="shared" si="15"/>
        <v>0</v>
      </c>
      <c r="BG193">
        <f t="shared" si="16"/>
      </c>
      <c r="BH193">
        <f t="shared" si="7"/>
      </c>
      <c r="BJ193">
        <f t="shared" si="8"/>
      </c>
      <c r="BK193" s="48">
        <f t="shared" si="36"/>
        <v>0</v>
      </c>
    </row>
    <row r="194" spans="40:63" ht="13.5">
      <c r="AN194">
        <f t="shared" si="18"/>
      </c>
      <c r="AO194">
        <f t="shared" si="87"/>
      </c>
      <c r="AQ194">
        <f t="shared" si="13"/>
      </c>
      <c r="AR194">
        <f t="shared" si="2"/>
      </c>
      <c r="AS194" s="5">
        <f>IF(ISBLANK(AQ194),"",VLOOKUP($AQ194,Eclaircissage!$K$4:$L$150,2,0))</f>
      </c>
      <c r="AU194">
        <f t="shared" si="3"/>
      </c>
      <c r="AV194">
        <f t="shared" si="4"/>
      </c>
      <c r="AX194">
        <f t="shared" si="5"/>
      </c>
      <c r="BA194">
        <f t="shared" si="6"/>
      </c>
      <c r="BB194">
        <f>IF(ISBLANK($AQ194),"",VLOOKUP($AQ194,Eclaircissage!$Q$4:$R$150,2,0))</f>
      </c>
      <c r="BD194">
        <f t="shared" si="14"/>
      </c>
      <c r="BE194" s="65">
        <f t="shared" si="15"/>
        <v>0</v>
      </c>
      <c r="BG194">
        <f t="shared" si="16"/>
      </c>
      <c r="BH194">
        <f t="shared" si="7"/>
      </c>
      <c r="BJ194">
        <f t="shared" si="8"/>
      </c>
      <c r="BK194" s="48">
        <f t="shared" si="36"/>
        <v>0</v>
      </c>
    </row>
    <row r="195" spans="40:63" ht="13.5">
      <c r="AN195">
        <f t="shared" si="18"/>
      </c>
      <c r="AO195">
        <f t="shared" si="87"/>
      </c>
      <c r="AQ195">
        <f t="shared" si="13"/>
      </c>
      <c r="AR195">
        <f t="shared" si="2"/>
      </c>
      <c r="AS195" s="5">
        <f>IF(ISBLANK(AQ195),"",VLOOKUP($AQ195,Eclaircissage!$K$4:$L$150,2,0))</f>
      </c>
      <c r="AU195">
        <f t="shared" si="3"/>
      </c>
      <c r="AV195">
        <f t="shared" si="4"/>
      </c>
      <c r="AX195">
        <f t="shared" si="5"/>
      </c>
      <c r="BA195">
        <f t="shared" si="6"/>
      </c>
      <c r="BB195">
        <f>IF(ISBLANK($AQ195),"",VLOOKUP($AQ195,Eclaircissage!$Q$4:$R$150,2,0))</f>
      </c>
      <c r="BD195">
        <f t="shared" si="14"/>
      </c>
      <c r="BE195" s="65">
        <f t="shared" si="15"/>
        <v>0</v>
      </c>
      <c r="BG195">
        <f t="shared" si="16"/>
      </c>
      <c r="BH195">
        <f t="shared" si="7"/>
      </c>
      <c r="BJ195">
        <f t="shared" si="8"/>
      </c>
      <c r="BK195" s="48">
        <f t="shared" si="36"/>
        <v>0</v>
      </c>
    </row>
    <row r="196" spans="40:63" ht="13.5">
      <c r="AN196">
        <f t="shared" si="18"/>
      </c>
      <c r="AO196">
        <f t="shared" si="87"/>
      </c>
      <c r="AQ196">
        <f t="shared" si="13"/>
      </c>
      <c r="AR196">
        <f t="shared" si="2"/>
      </c>
      <c r="AS196" s="5">
        <f>IF(ISBLANK(AQ196),"",VLOOKUP($AQ196,Eclaircissage!$K$4:$L$150,2,0))</f>
      </c>
      <c r="AU196">
        <f t="shared" si="3"/>
      </c>
      <c r="AV196">
        <f t="shared" si="4"/>
      </c>
      <c r="AX196">
        <f t="shared" si="5"/>
      </c>
      <c r="BA196">
        <f t="shared" si="6"/>
      </c>
      <c r="BB196">
        <f>IF(ISBLANK($AQ196),"",VLOOKUP($AQ196,Eclaircissage!$Q$4:$R$150,2,0))</f>
      </c>
      <c r="BD196">
        <f t="shared" si="14"/>
      </c>
      <c r="BE196" s="65">
        <f t="shared" si="15"/>
        <v>0</v>
      </c>
      <c r="BG196">
        <f t="shared" si="16"/>
      </c>
      <c r="BH196">
        <f t="shared" si="7"/>
      </c>
      <c r="BJ196">
        <f t="shared" si="8"/>
      </c>
      <c r="BK196" s="48">
        <f t="shared" si="36"/>
        <v>0</v>
      </c>
    </row>
    <row r="197" spans="40:63" ht="13.5">
      <c r="AN197">
        <f t="shared" si="18"/>
      </c>
      <c r="AO197">
        <f t="shared" si="87"/>
      </c>
      <c r="AQ197">
        <f t="shared" si="13"/>
      </c>
      <c r="AR197">
        <f t="shared" si="2"/>
      </c>
      <c r="AS197" s="5">
        <f>IF(ISBLANK(AQ197),"",VLOOKUP($AQ197,Eclaircissage!$K$4:$L$150,2,0))</f>
      </c>
      <c r="AU197">
        <f t="shared" si="3"/>
      </c>
      <c r="AV197">
        <f t="shared" si="4"/>
      </c>
      <c r="AX197">
        <f t="shared" si="5"/>
      </c>
      <c r="BA197">
        <f t="shared" si="6"/>
      </c>
      <c r="BB197">
        <f>IF(ISBLANK($AQ197),"",VLOOKUP($AQ197,Eclaircissage!$Q$4:$R$150,2,0))</f>
      </c>
      <c r="BD197">
        <f t="shared" si="14"/>
      </c>
      <c r="BE197" s="65">
        <f t="shared" si="15"/>
        <v>0</v>
      </c>
      <c r="BG197">
        <f t="shared" si="16"/>
      </c>
      <c r="BH197">
        <f t="shared" si="7"/>
      </c>
      <c r="BJ197">
        <f t="shared" si="8"/>
      </c>
      <c r="BK197" s="48">
        <f t="shared" si="36"/>
        <v>0</v>
      </c>
    </row>
    <row r="198" spans="40:63" ht="13.5">
      <c r="AN198">
        <f t="shared" si="18"/>
      </c>
      <c r="AO198">
        <f t="shared" si="87"/>
      </c>
      <c r="AQ198">
        <f t="shared" si="13"/>
      </c>
      <c r="AR198">
        <f t="shared" si="2"/>
      </c>
      <c r="AS198" s="5">
        <f>IF(ISBLANK(AQ198),"",VLOOKUP($AQ198,Eclaircissage!$K$4:$L$150,2,0))</f>
      </c>
      <c r="AU198">
        <f t="shared" si="3"/>
      </c>
      <c r="AV198">
        <f t="shared" si="4"/>
      </c>
      <c r="AX198">
        <f t="shared" si="5"/>
      </c>
      <c r="BA198">
        <f t="shared" si="6"/>
      </c>
      <c r="BB198">
        <f>IF(ISBLANK($AQ198),"",VLOOKUP($AQ198,Eclaircissage!$Q$4:$R$150,2,0))</f>
      </c>
      <c r="BD198">
        <f t="shared" si="14"/>
      </c>
      <c r="BE198" s="65">
        <f t="shared" si="15"/>
        <v>0</v>
      </c>
      <c r="BG198">
        <f t="shared" si="16"/>
      </c>
      <c r="BH198">
        <f t="shared" si="7"/>
      </c>
      <c r="BJ198">
        <f t="shared" si="8"/>
      </c>
      <c r="BK198" s="48">
        <f t="shared" si="36"/>
        <v>0</v>
      </c>
    </row>
    <row r="199" spans="40:63" ht="13.5">
      <c r="AN199">
        <f t="shared" si="18"/>
      </c>
      <c r="AO199">
        <f t="shared" si="87"/>
      </c>
      <c r="AQ199">
        <f t="shared" si="13"/>
      </c>
      <c r="AR199">
        <f t="shared" si="2"/>
      </c>
      <c r="AS199" s="5">
        <f>IF(ISBLANK(AQ199),"",VLOOKUP($AQ199,Eclaircissage!$K$4:$L$150,2,0))</f>
      </c>
      <c r="AU199">
        <f t="shared" si="3"/>
      </c>
      <c r="AV199">
        <f t="shared" si="4"/>
      </c>
      <c r="AX199">
        <f t="shared" si="5"/>
      </c>
      <c r="BA199">
        <f t="shared" si="6"/>
      </c>
      <c r="BB199">
        <f>IF(ISBLANK($AQ199),"",VLOOKUP($AQ199,Eclaircissage!$Q$4:$R$150,2,0))</f>
      </c>
      <c r="BD199">
        <f t="shared" si="14"/>
      </c>
      <c r="BE199" s="65">
        <f t="shared" si="15"/>
        <v>0</v>
      </c>
      <c r="BG199">
        <f t="shared" si="16"/>
      </c>
      <c r="BH199">
        <f t="shared" si="7"/>
      </c>
      <c r="BJ199">
        <f t="shared" si="8"/>
      </c>
      <c r="BK199" s="48">
        <f t="shared" si="36"/>
        <v>0</v>
      </c>
    </row>
    <row r="200" spans="40:63" ht="13.5">
      <c r="AN200">
        <f t="shared" si="18"/>
      </c>
      <c r="AO200">
        <f t="shared" si="87"/>
      </c>
      <c r="AQ200">
        <f t="shared" si="13"/>
      </c>
      <c r="AR200">
        <f t="shared" si="2"/>
      </c>
      <c r="AS200" s="5">
        <f>IF(ISBLANK(AQ200),"",VLOOKUP($AQ200,Eclaircissage!$K$4:$L$150,2,0))</f>
      </c>
      <c r="AU200">
        <f t="shared" si="3"/>
      </c>
      <c r="AV200">
        <f t="shared" si="4"/>
      </c>
      <c r="AX200">
        <f t="shared" si="5"/>
      </c>
      <c r="BA200">
        <f t="shared" si="6"/>
      </c>
      <c r="BB200">
        <f>IF(ISBLANK($AQ200),"",VLOOKUP($AQ200,Eclaircissage!$Q$4:$R$150,2,0))</f>
      </c>
      <c r="BD200">
        <f t="shared" si="14"/>
      </c>
      <c r="BE200" s="65">
        <f t="shared" si="15"/>
        <v>0</v>
      </c>
      <c r="BG200">
        <f t="shared" si="16"/>
      </c>
      <c r="BH200">
        <f t="shared" si="7"/>
      </c>
      <c r="BJ200">
        <f t="shared" si="8"/>
      </c>
      <c r="BK200" s="48">
        <f t="shared" si="36"/>
        <v>0</v>
      </c>
    </row>
    <row r="201" spans="50:63" ht="13.5">
      <c r="AX201">
        <f t="shared" si="5"/>
        <v>0</v>
      </c>
      <c r="BA201">
        <f t="shared" si="6"/>
        <v>0</v>
      </c>
      <c r="BK201" s="48">
        <f t="shared" si="36"/>
        <v>0</v>
      </c>
    </row>
  </sheetData>
  <sheetProtection selectLockedCells="1" selectUnlockedCells="1"/>
  <mergeCells count="10">
    <mergeCell ref="AF1:AG1"/>
    <mergeCell ref="X3:AC3"/>
    <mergeCell ref="AE3:AG3"/>
    <mergeCell ref="AH3:AI3"/>
    <mergeCell ref="BH5:BH7"/>
    <mergeCell ref="BK5:BK7"/>
    <mergeCell ref="AS6:AS7"/>
    <mergeCell ref="AV6:AV7"/>
    <mergeCell ref="AY6:AY7"/>
    <mergeCell ref="BB6:BB7"/>
  </mergeCells>
  <printOptions gridLines="1"/>
  <pageMargins left="0.7875" right="0.7875" top="1.025" bottom="1.025" header="0.7875" footer="0.7875"/>
  <pageSetup firstPageNumber="1" useFirstPageNumber="1" horizontalDpi="300" verticalDpi="300" orientation="landscape"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3:R151"/>
  <sheetViews>
    <sheetView workbookViewId="0" topLeftCell="A1">
      <pane xSplit="1" ySplit="3" topLeftCell="Q4" activePane="bottomRight" state="frozen"/>
      <selection pane="topLeft" activeCell="A1" sqref="A1"/>
      <selection pane="topRight" activeCell="Q1" sqref="Q1"/>
      <selection pane="bottomLeft" activeCell="A4" sqref="A4"/>
      <selection pane="bottomRight" activeCell="A45" sqref="A45"/>
    </sheetView>
  </sheetViews>
  <sheetFormatPr defaultColWidth="12.57421875" defaultRowHeight="12.75"/>
  <cols>
    <col min="1" max="1" width="31.140625" style="0" customWidth="1"/>
    <col min="2" max="2" width="25.7109375" style="13" customWidth="1"/>
    <col min="3" max="3" width="14.8515625" style="5" customWidth="1"/>
    <col min="4" max="4" width="13.7109375" style="5" customWidth="1"/>
    <col min="5" max="5" width="19.140625" style="13" customWidth="1"/>
    <col min="6" max="6" width="14.57421875" style="5" customWidth="1"/>
    <col min="7" max="7" width="25.7109375" style="13" customWidth="1"/>
    <col min="8" max="8" width="17.7109375" style="5" customWidth="1"/>
    <col min="9" max="9" width="25.7109375" style="13" customWidth="1"/>
    <col min="10" max="10" width="11.57421875" style="0" customWidth="1"/>
    <col min="11" max="11" width="31.28125" style="0" customWidth="1"/>
    <col min="12" max="12" width="15.00390625" style="0" customWidth="1"/>
    <col min="13" max="13" width="11.57421875" style="0" customWidth="1"/>
    <col min="14" max="14" width="31.28125" style="0" customWidth="1"/>
    <col min="15" max="15" width="15.00390625" style="0" customWidth="1"/>
    <col min="16" max="16" width="11.57421875" style="0" customWidth="1"/>
    <col min="17" max="17" width="31.28125" style="0" customWidth="1"/>
    <col min="18" max="18" width="17.421875" style="0" customWidth="1"/>
    <col min="19" max="16384" width="11.57421875" style="0" customWidth="1"/>
  </cols>
  <sheetData>
    <row r="3" spans="1:18" ht="13.5">
      <c r="A3" s="29" t="s">
        <v>489</v>
      </c>
      <c r="B3" s="165" t="s">
        <v>490</v>
      </c>
      <c r="C3" s="165" t="s">
        <v>491</v>
      </c>
      <c r="D3" s="29" t="s">
        <v>492</v>
      </c>
      <c r="E3" s="166" t="s">
        <v>493</v>
      </c>
      <c r="F3" s="167" t="s">
        <v>494</v>
      </c>
      <c r="G3" s="168" t="s">
        <v>495</v>
      </c>
      <c r="H3" s="169" t="s">
        <v>496</v>
      </c>
      <c r="I3" s="170" t="s">
        <v>497</v>
      </c>
      <c r="K3" t="s">
        <v>489</v>
      </c>
      <c r="L3" t="s">
        <v>491</v>
      </c>
      <c r="N3" t="s">
        <v>489</v>
      </c>
      <c r="O3" t="s">
        <v>494</v>
      </c>
      <c r="Q3" t="s">
        <v>489</v>
      </c>
      <c r="R3" t="s">
        <v>496</v>
      </c>
    </row>
    <row r="4" spans="11:18" ht="13.5">
      <c r="K4">
        <f aca="true" t="shared" si="0" ref="K4:K150">IF($A4="","",$A4)</f>
      </c>
      <c r="L4">
        <f aca="true" t="shared" si="1" ref="L4:L150">IF(C4="",IF($A4="","",L3),C4)</f>
      </c>
      <c r="N4">
        <f aca="true" t="shared" si="2" ref="N4:N150">IF($A4="","",$A4)</f>
      </c>
      <c r="O4">
        <f aca="true" t="shared" si="3" ref="O4:O150">IF(F4="",IF($A4="","",O3),F4)</f>
      </c>
      <c r="Q4">
        <f aca="true" t="shared" si="4" ref="Q4:Q150">IF($A4="","",$A4)</f>
      </c>
      <c r="R4">
        <f aca="true" t="shared" si="5" ref="R4:R151">IF(H4="",IF($A4="","",R3),H4)</f>
      </c>
    </row>
    <row r="5" spans="1:18" ht="13.5">
      <c r="A5" s="48" t="s">
        <v>498</v>
      </c>
      <c r="B5" s="13">
        <v>41713</v>
      </c>
      <c r="C5" s="5" t="s">
        <v>499</v>
      </c>
      <c r="D5" s="5" t="s">
        <v>500</v>
      </c>
      <c r="E5" s="13">
        <v>41744</v>
      </c>
      <c r="F5" s="5">
        <v>5</v>
      </c>
      <c r="G5" s="13">
        <v>41774</v>
      </c>
      <c r="H5" s="5">
        <v>8</v>
      </c>
      <c r="I5" s="13">
        <v>41805</v>
      </c>
      <c r="K5" t="str">
        <f t="shared" si="0"/>
        <v>Carotte - Marché de Paris 3  (G)</v>
      </c>
      <c r="L5" t="str">
        <f t="shared" si="1"/>
        <v>15x3</v>
      </c>
      <c r="N5" t="str">
        <f t="shared" si="2"/>
        <v>Carotte - Marché de Paris 3  (G)</v>
      </c>
      <c r="O5">
        <f t="shared" si="3"/>
        <v>5</v>
      </c>
      <c r="Q5" t="str">
        <f t="shared" si="4"/>
        <v>Carotte - Marché de Paris 3  (G)</v>
      </c>
      <c r="R5">
        <f t="shared" si="5"/>
        <v>8</v>
      </c>
    </row>
    <row r="6" spans="1:18" ht="13.5">
      <c r="A6" t="s">
        <v>501</v>
      </c>
      <c r="B6" s="13" t="s">
        <v>502</v>
      </c>
      <c r="E6" s="13" t="s">
        <v>503</v>
      </c>
      <c r="G6" s="13" t="s">
        <v>504</v>
      </c>
      <c r="I6" s="13" t="s">
        <v>505</v>
      </c>
      <c r="K6" t="str">
        <f t="shared" si="0"/>
        <v>Carotte - Nantaise race Narôme  (G)</v>
      </c>
      <c r="L6" t="str">
        <f t="shared" si="1"/>
        <v>15x3</v>
      </c>
      <c r="N6" t="str">
        <f t="shared" si="2"/>
        <v>Carotte - Nantaise race Narôme  (G)</v>
      </c>
      <c r="O6">
        <f t="shared" si="3"/>
        <v>5</v>
      </c>
      <c r="Q6" t="str">
        <f t="shared" si="4"/>
        <v>Carotte - Nantaise race Narôme  (G)</v>
      </c>
      <c r="R6">
        <f t="shared" si="5"/>
        <v>8</v>
      </c>
    </row>
    <row r="7" spans="1:18" ht="13.5">
      <c r="A7" t="s">
        <v>506</v>
      </c>
      <c r="B7" s="13">
        <v>41805</v>
      </c>
      <c r="E7" s="13">
        <v>41835</v>
      </c>
      <c r="G7" s="13">
        <v>41866</v>
      </c>
      <c r="I7" s="13">
        <v>41897</v>
      </c>
      <c r="K7" t="str">
        <f t="shared" si="0"/>
        <v>Carotte - Rodelika  (G)</v>
      </c>
      <c r="L7" t="str">
        <f t="shared" si="1"/>
        <v>15x3</v>
      </c>
      <c r="N7" t="str">
        <f t="shared" si="2"/>
        <v>Carotte - Rodelika  (G)</v>
      </c>
      <c r="O7">
        <f t="shared" si="3"/>
        <v>5</v>
      </c>
      <c r="Q7" t="str">
        <f t="shared" si="4"/>
        <v>Carotte - Rodelika  (G)</v>
      </c>
      <c r="R7">
        <f t="shared" si="5"/>
        <v>8</v>
      </c>
    </row>
    <row r="8" spans="11:18" ht="13.5">
      <c r="K8">
        <f t="shared" si="0"/>
      </c>
      <c r="L8">
        <f t="shared" si="1"/>
      </c>
      <c r="N8">
        <f t="shared" si="2"/>
      </c>
      <c r="O8">
        <f t="shared" si="3"/>
      </c>
      <c r="Q8">
        <f t="shared" si="4"/>
      </c>
      <c r="R8">
        <f t="shared" si="5"/>
      </c>
    </row>
    <row r="9" spans="1:18" ht="13.5">
      <c r="A9" t="s">
        <v>507</v>
      </c>
      <c r="B9" s="13" t="s">
        <v>508</v>
      </c>
      <c r="C9" s="5" t="s">
        <v>418</v>
      </c>
      <c r="D9" s="5" t="s">
        <v>509</v>
      </c>
      <c r="G9" s="13" t="s">
        <v>510</v>
      </c>
      <c r="H9" s="5">
        <v>15</v>
      </c>
      <c r="I9" s="13" t="s">
        <v>511</v>
      </c>
      <c r="K9" t="str">
        <f t="shared" si="0"/>
        <v>Epinard - Viking (G)</v>
      </c>
      <c r="L9" t="str">
        <f t="shared" si="1"/>
        <v>15x5</v>
      </c>
      <c r="N9" t="str">
        <f t="shared" si="2"/>
        <v>Epinard - Viking (G)</v>
      </c>
      <c r="O9">
        <f t="shared" si="3"/>
      </c>
      <c r="Q9" t="str">
        <f t="shared" si="4"/>
        <v>Epinard - Viking (G)</v>
      </c>
      <c r="R9">
        <f t="shared" si="5"/>
        <v>15</v>
      </c>
    </row>
    <row r="10" spans="11:18" ht="13.5">
      <c r="K10">
        <f t="shared" si="0"/>
      </c>
      <c r="L10">
        <f t="shared" si="1"/>
      </c>
      <c r="N10">
        <f t="shared" si="2"/>
      </c>
      <c r="O10">
        <f t="shared" si="3"/>
      </c>
      <c r="Q10">
        <f t="shared" si="4"/>
      </c>
      <c r="R10">
        <f t="shared" si="5"/>
      </c>
    </row>
    <row r="11" spans="1:18" ht="13.5">
      <c r="A11" t="s">
        <v>512</v>
      </c>
      <c r="B11" s="13">
        <v>41883</v>
      </c>
      <c r="C11" s="5" t="s">
        <v>513</v>
      </c>
      <c r="E11" s="13">
        <v>41927</v>
      </c>
      <c r="F11" s="5">
        <v>8</v>
      </c>
      <c r="I11" s="13">
        <v>41974</v>
      </c>
      <c r="K11" t="str">
        <f t="shared" si="0"/>
        <v>Mâche - Verte de Cambrai (G)</v>
      </c>
      <c r="L11" t="str">
        <f t="shared" si="1"/>
        <v>15x2</v>
      </c>
      <c r="N11" t="str">
        <f t="shared" si="2"/>
        <v>Mâche - Verte de Cambrai (G)</v>
      </c>
      <c r="O11">
        <f t="shared" si="3"/>
        <v>8</v>
      </c>
      <c r="Q11" t="str">
        <f t="shared" si="4"/>
        <v>Mâche - Verte de Cambrai (G)</v>
      </c>
      <c r="R11">
        <f t="shared" si="5"/>
      </c>
    </row>
    <row r="12" spans="11:18" ht="13.5">
      <c r="K12">
        <f t="shared" si="0"/>
      </c>
      <c r="L12">
        <f t="shared" si="1"/>
      </c>
      <c r="N12">
        <f t="shared" si="2"/>
      </c>
      <c r="O12">
        <f t="shared" si="3"/>
      </c>
      <c r="Q12">
        <f t="shared" si="4"/>
      </c>
      <c r="R12">
        <f t="shared" si="5"/>
      </c>
    </row>
    <row r="13" spans="1:18" ht="13.5">
      <c r="A13" t="s">
        <v>514</v>
      </c>
      <c r="B13" s="13" t="s">
        <v>515</v>
      </c>
      <c r="C13" s="5" t="s">
        <v>499</v>
      </c>
      <c r="D13" s="5" t="s">
        <v>516</v>
      </c>
      <c r="E13" s="13" t="s">
        <v>517</v>
      </c>
      <c r="F13" s="5">
        <v>8</v>
      </c>
      <c r="I13" s="13" t="s">
        <v>518</v>
      </c>
      <c r="K13" t="str">
        <f t="shared" si="0"/>
        <v>Navet - De Milan à Collet Rose (K)</v>
      </c>
      <c r="L13" t="str">
        <f t="shared" si="1"/>
        <v>15x3</v>
      </c>
      <c r="N13" t="str">
        <f t="shared" si="2"/>
        <v>Navet - De Milan à Collet Rose (K)</v>
      </c>
      <c r="O13">
        <f t="shared" si="3"/>
        <v>8</v>
      </c>
      <c r="Q13" t="str">
        <f t="shared" si="4"/>
        <v>Navet - De Milan à Collet Rose (K)</v>
      </c>
      <c r="R13">
        <f t="shared" si="5"/>
      </c>
    </row>
    <row r="14" spans="1:18" ht="13.5">
      <c r="A14" t="s">
        <v>519</v>
      </c>
      <c r="B14" s="13">
        <v>41852</v>
      </c>
      <c r="E14" s="13">
        <v>41866</v>
      </c>
      <c r="I14" s="13">
        <v>41944</v>
      </c>
      <c r="K14" t="str">
        <f t="shared" si="0"/>
        <v>Navet - Noir long de Pardailhan (G)</v>
      </c>
      <c r="L14" t="str">
        <f t="shared" si="1"/>
        <v>15x3</v>
      </c>
      <c r="N14" t="str">
        <f t="shared" si="2"/>
        <v>Navet - Noir long de Pardailhan (G)</v>
      </c>
      <c r="O14">
        <f t="shared" si="3"/>
        <v>8</v>
      </c>
      <c r="Q14" t="str">
        <f t="shared" si="4"/>
        <v>Navet - Noir long de Pardailhan (G)</v>
      </c>
      <c r="R14">
        <f t="shared" si="5"/>
      </c>
    </row>
    <row r="15" spans="11:18" ht="13.5">
      <c r="K15">
        <f t="shared" si="0"/>
      </c>
      <c r="L15">
        <f t="shared" si="1"/>
      </c>
      <c r="N15">
        <f t="shared" si="2"/>
      </c>
      <c r="O15">
        <f t="shared" si="3"/>
      </c>
      <c r="Q15">
        <f t="shared" si="4"/>
      </c>
      <c r="R15">
        <f t="shared" si="5"/>
      </c>
    </row>
    <row r="16" spans="1:18" ht="13.5">
      <c r="A16" t="s">
        <v>520</v>
      </c>
      <c r="B16" s="13" t="s">
        <v>521</v>
      </c>
      <c r="C16" s="5" t="s">
        <v>499</v>
      </c>
      <c r="D16" s="5" t="s">
        <v>522</v>
      </c>
      <c r="G16" s="13" t="s">
        <v>523</v>
      </c>
      <c r="H16" s="5">
        <v>5</v>
      </c>
      <c r="I16" s="13" t="s">
        <v>524</v>
      </c>
      <c r="K16" t="str">
        <f t="shared" si="0"/>
        <v>Radis - Saxa (K)</v>
      </c>
      <c r="L16" t="str">
        <f t="shared" si="1"/>
        <v>15x3</v>
      </c>
      <c r="N16" t="str">
        <f t="shared" si="2"/>
        <v>Radis - Saxa (K)</v>
      </c>
      <c r="O16">
        <f t="shared" si="3"/>
      </c>
      <c r="Q16" t="str">
        <f t="shared" si="4"/>
        <v>Radis - Saxa (K)</v>
      </c>
      <c r="R16">
        <f t="shared" si="5"/>
        <v>5</v>
      </c>
    </row>
    <row r="17" spans="1:18" ht="13.5">
      <c r="A17" t="s">
        <v>525</v>
      </c>
      <c r="B17" s="13" t="s">
        <v>526</v>
      </c>
      <c r="G17" s="13" t="s">
        <v>527</v>
      </c>
      <c r="I17" s="13" t="s">
        <v>528</v>
      </c>
      <c r="K17" t="str">
        <f t="shared" si="0"/>
        <v>Radis - Géant de Sicile (K)</v>
      </c>
      <c r="L17" t="str">
        <f t="shared" si="1"/>
        <v>15x3</v>
      </c>
      <c r="N17" t="str">
        <f t="shared" si="2"/>
        <v>Radis - Géant de Sicile (K)</v>
      </c>
      <c r="O17">
        <f t="shared" si="3"/>
      </c>
      <c r="Q17" t="str">
        <f t="shared" si="4"/>
        <v>Radis - Géant de Sicile (K)</v>
      </c>
      <c r="R17">
        <f t="shared" si="5"/>
        <v>5</v>
      </c>
    </row>
    <row r="18" spans="11:18" ht="13.5">
      <c r="K18">
        <f t="shared" si="0"/>
      </c>
      <c r="L18">
        <f t="shared" si="1"/>
      </c>
      <c r="N18">
        <f t="shared" si="2"/>
      </c>
      <c r="O18">
        <f t="shared" si="3"/>
      </c>
      <c r="Q18">
        <f t="shared" si="4"/>
      </c>
      <c r="R18">
        <f t="shared" si="5"/>
      </c>
    </row>
    <row r="19" spans="1:18" ht="13.5">
      <c r="A19" t="s">
        <v>529</v>
      </c>
      <c r="B19" s="13">
        <v>41852</v>
      </c>
      <c r="C19" s="5" t="s">
        <v>530</v>
      </c>
      <c r="G19" s="13">
        <v>41883</v>
      </c>
      <c r="H19" s="5">
        <v>12</v>
      </c>
      <c r="I19" s="13">
        <v>41913</v>
      </c>
      <c r="K19" t="str">
        <f t="shared" si="0"/>
        <v>Radis d'hivers - Noir rond (G)</v>
      </c>
      <c r="L19" t="str">
        <f t="shared" si="1"/>
        <v>25x5</v>
      </c>
      <c r="N19" t="str">
        <f t="shared" si="2"/>
        <v>Radis d'hivers - Noir rond (G)</v>
      </c>
      <c r="O19">
        <f t="shared" si="3"/>
      </c>
      <c r="Q19" t="str">
        <f t="shared" si="4"/>
        <v>Radis d'hivers - Noir rond (G)</v>
      </c>
      <c r="R19">
        <f t="shared" si="5"/>
        <v>12</v>
      </c>
    </row>
    <row r="20" spans="11:18" ht="13.5">
      <c r="K20">
        <f t="shared" si="0"/>
      </c>
      <c r="L20">
        <f t="shared" si="1"/>
      </c>
      <c r="N20">
        <f t="shared" si="2"/>
      </c>
      <c r="O20">
        <f t="shared" si="3"/>
      </c>
      <c r="Q20">
        <f t="shared" si="4"/>
      </c>
      <c r="R20">
        <f t="shared" si="5"/>
      </c>
    </row>
    <row r="21" spans="11:18" ht="13.5">
      <c r="K21">
        <f t="shared" si="0"/>
      </c>
      <c r="L21">
        <f t="shared" si="1"/>
      </c>
      <c r="N21">
        <f t="shared" si="2"/>
      </c>
      <c r="O21">
        <f t="shared" si="3"/>
      </c>
      <c r="Q21">
        <f t="shared" si="4"/>
      </c>
      <c r="R21">
        <f t="shared" si="5"/>
      </c>
    </row>
    <row r="22" spans="11:18" ht="13.5">
      <c r="K22">
        <f t="shared" si="0"/>
      </c>
      <c r="L22">
        <f t="shared" si="1"/>
      </c>
      <c r="N22">
        <f t="shared" si="2"/>
      </c>
      <c r="O22">
        <f t="shared" si="3"/>
      </c>
      <c r="Q22">
        <f t="shared" si="4"/>
      </c>
      <c r="R22">
        <f t="shared" si="5"/>
      </c>
    </row>
    <row r="23" spans="11:18" ht="13.5">
      <c r="K23">
        <f t="shared" si="0"/>
      </c>
      <c r="L23">
        <f t="shared" si="1"/>
      </c>
      <c r="N23">
        <f t="shared" si="2"/>
      </c>
      <c r="O23">
        <f t="shared" si="3"/>
      </c>
      <c r="Q23">
        <f t="shared" si="4"/>
      </c>
      <c r="R23">
        <f t="shared" si="5"/>
      </c>
    </row>
    <row r="24" spans="11:18" ht="13.5">
      <c r="K24">
        <f t="shared" si="0"/>
      </c>
      <c r="L24">
        <f t="shared" si="1"/>
      </c>
      <c r="N24">
        <f t="shared" si="2"/>
      </c>
      <c r="O24">
        <f t="shared" si="3"/>
      </c>
      <c r="Q24">
        <f t="shared" si="4"/>
      </c>
      <c r="R24">
        <f t="shared" si="5"/>
      </c>
    </row>
    <row r="25" spans="11:18" ht="13.5">
      <c r="K25">
        <f t="shared" si="0"/>
      </c>
      <c r="L25">
        <f t="shared" si="1"/>
      </c>
      <c r="N25">
        <f t="shared" si="2"/>
      </c>
      <c r="O25">
        <f t="shared" si="3"/>
      </c>
      <c r="Q25">
        <f t="shared" si="4"/>
      </c>
      <c r="R25">
        <f t="shared" si="5"/>
      </c>
    </row>
    <row r="26" spans="11:18" ht="13.5">
      <c r="K26">
        <f t="shared" si="0"/>
      </c>
      <c r="L26">
        <f t="shared" si="1"/>
      </c>
      <c r="N26">
        <f t="shared" si="2"/>
      </c>
      <c r="O26">
        <f t="shared" si="3"/>
      </c>
      <c r="Q26">
        <f t="shared" si="4"/>
      </c>
      <c r="R26">
        <f t="shared" si="5"/>
      </c>
    </row>
    <row r="27" spans="11:18" ht="13.5">
      <c r="K27">
        <f t="shared" si="0"/>
      </c>
      <c r="L27">
        <f t="shared" si="1"/>
      </c>
      <c r="N27">
        <f t="shared" si="2"/>
      </c>
      <c r="O27">
        <f t="shared" si="3"/>
      </c>
      <c r="Q27">
        <f t="shared" si="4"/>
      </c>
      <c r="R27">
        <f t="shared" si="5"/>
      </c>
    </row>
    <row r="28" spans="11:18" ht="13.5">
      <c r="K28">
        <f t="shared" si="0"/>
      </c>
      <c r="L28">
        <f t="shared" si="1"/>
      </c>
      <c r="N28">
        <f t="shared" si="2"/>
      </c>
      <c r="O28">
        <f t="shared" si="3"/>
      </c>
      <c r="Q28">
        <f t="shared" si="4"/>
      </c>
      <c r="R28">
        <f t="shared" si="5"/>
      </c>
    </row>
    <row r="29" spans="11:18" ht="13.5">
      <c r="K29">
        <f t="shared" si="0"/>
      </c>
      <c r="L29">
        <f t="shared" si="1"/>
      </c>
      <c r="N29">
        <f t="shared" si="2"/>
      </c>
      <c r="O29">
        <f t="shared" si="3"/>
      </c>
      <c r="Q29">
        <f t="shared" si="4"/>
      </c>
      <c r="R29">
        <f t="shared" si="5"/>
      </c>
    </row>
    <row r="30" spans="11:18" ht="13.5">
      <c r="K30">
        <f t="shared" si="0"/>
      </c>
      <c r="L30">
        <f t="shared" si="1"/>
      </c>
      <c r="N30">
        <f t="shared" si="2"/>
      </c>
      <c r="O30">
        <f t="shared" si="3"/>
      </c>
      <c r="Q30">
        <f t="shared" si="4"/>
      </c>
      <c r="R30">
        <f t="shared" si="5"/>
      </c>
    </row>
    <row r="31" spans="11:18" ht="13.5">
      <c r="K31">
        <f t="shared" si="0"/>
      </c>
      <c r="L31">
        <f t="shared" si="1"/>
      </c>
      <c r="N31">
        <f t="shared" si="2"/>
      </c>
      <c r="O31">
        <f t="shared" si="3"/>
      </c>
      <c r="Q31">
        <f t="shared" si="4"/>
      </c>
      <c r="R31">
        <f t="shared" si="5"/>
      </c>
    </row>
    <row r="32" spans="11:18" ht="13.5">
      <c r="K32">
        <f t="shared" si="0"/>
      </c>
      <c r="L32">
        <f t="shared" si="1"/>
      </c>
      <c r="N32">
        <f t="shared" si="2"/>
      </c>
      <c r="O32">
        <f t="shared" si="3"/>
      </c>
      <c r="Q32">
        <f t="shared" si="4"/>
      </c>
      <c r="R32">
        <f t="shared" si="5"/>
      </c>
    </row>
    <row r="33" spans="11:18" ht="13.5">
      <c r="K33">
        <f t="shared" si="0"/>
      </c>
      <c r="L33">
        <f t="shared" si="1"/>
      </c>
      <c r="N33">
        <f t="shared" si="2"/>
      </c>
      <c r="O33">
        <f t="shared" si="3"/>
      </c>
      <c r="Q33">
        <f t="shared" si="4"/>
      </c>
      <c r="R33">
        <f t="shared" si="5"/>
      </c>
    </row>
    <row r="34" spans="11:18" ht="13.5">
      <c r="K34">
        <f t="shared" si="0"/>
      </c>
      <c r="L34">
        <f t="shared" si="1"/>
      </c>
      <c r="N34">
        <f t="shared" si="2"/>
      </c>
      <c r="O34">
        <f t="shared" si="3"/>
      </c>
      <c r="Q34">
        <f t="shared" si="4"/>
      </c>
      <c r="R34">
        <f t="shared" si="5"/>
      </c>
    </row>
    <row r="35" spans="11:18" ht="13.5">
      <c r="K35">
        <f t="shared" si="0"/>
      </c>
      <c r="L35">
        <f t="shared" si="1"/>
      </c>
      <c r="N35">
        <f t="shared" si="2"/>
      </c>
      <c r="O35">
        <f t="shared" si="3"/>
      </c>
      <c r="Q35">
        <f t="shared" si="4"/>
      </c>
      <c r="R35">
        <f t="shared" si="5"/>
      </c>
    </row>
    <row r="36" spans="11:18" ht="13.5">
      <c r="K36">
        <f t="shared" si="0"/>
      </c>
      <c r="L36">
        <f t="shared" si="1"/>
      </c>
      <c r="N36">
        <f t="shared" si="2"/>
      </c>
      <c r="O36">
        <f t="shared" si="3"/>
      </c>
      <c r="Q36">
        <f t="shared" si="4"/>
      </c>
      <c r="R36">
        <f t="shared" si="5"/>
      </c>
    </row>
    <row r="37" spans="11:18" ht="13.5">
      <c r="K37">
        <f t="shared" si="0"/>
      </c>
      <c r="L37">
        <f t="shared" si="1"/>
      </c>
      <c r="N37">
        <f t="shared" si="2"/>
      </c>
      <c r="O37">
        <f t="shared" si="3"/>
      </c>
      <c r="Q37">
        <f t="shared" si="4"/>
      </c>
      <c r="R37">
        <f t="shared" si="5"/>
      </c>
    </row>
    <row r="38" spans="11:18" ht="13.5">
      <c r="K38">
        <f t="shared" si="0"/>
      </c>
      <c r="L38">
        <f t="shared" si="1"/>
      </c>
      <c r="N38">
        <f t="shared" si="2"/>
      </c>
      <c r="O38">
        <f t="shared" si="3"/>
      </c>
      <c r="Q38">
        <f t="shared" si="4"/>
      </c>
      <c r="R38">
        <f t="shared" si="5"/>
      </c>
    </row>
    <row r="39" spans="11:18" ht="13.5">
      <c r="K39">
        <f t="shared" si="0"/>
      </c>
      <c r="L39">
        <f t="shared" si="1"/>
      </c>
      <c r="N39">
        <f t="shared" si="2"/>
      </c>
      <c r="O39">
        <f t="shared" si="3"/>
      </c>
      <c r="Q39">
        <f t="shared" si="4"/>
      </c>
      <c r="R39">
        <f t="shared" si="5"/>
      </c>
    </row>
    <row r="40" spans="11:18" ht="13.5">
      <c r="K40">
        <f t="shared" si="0"/>
      </c>
      <c r="L40">
        <f t="shared" si="1"/>
      </c>
      <c r="N40">
        <f t="shared" si="2"/>
      </c>
      <c r="O40">
        <f t="shared" si="3"/>
      </c>
      <c r="Q40">
        <f t="shared" si="4"/>
      </c>
      <c r="R40">
        <f t="shared" si="5"/>
      </c>
    </row>
    <row r="41" spans="11:18" ht="13.5">
      <c r="K41">
        <f t="shared" si="0"/>
      </c>
      <c r="L41">
        <f t="shared" si="1"/>
      </c>
      <c r="N41">
        <f t="shared" si="2"/>
      </c>
      <c r="O41">
        <f t="shared" si="3"/>
      </c>
      <c r="Q41">
        <f t="shared" si="4"/>
      </c>
      <c r="R41">
        <f t="shared" si="5"/>
      </c>
    </row>
    <row r="42" spans="11:18" ht="13.5">
      <c r="K42">
        <f t="shared" si="0"/>
      </c>
      <c r="L42">
        <f t="shared" si="1"/>
      </c>
      <c r="N42">
        <f t="shared" si="2"/>
      </c>
      <c r="O42">
        <f t="shared" si="3"/>
      </c>
      <c r="Q42">
        <f t="shared" si="4"/>
      </c>
      <c r="R42">
        <f t="shared" si="5"/>
      </c>
    </row>
    <row r="43" spans="11:18" ht="13.5">
      <c r="K43">
        <f t="shared" si="0"/>
      </c>
      <c r="L43">
        <f t="shared" si="1"/>
      </c>
      <c r="N43">
        <f t="shared" si="2"/>
      </c>
      <c r="O43">
        <f t="shared" si="3"/>
      </c>
      <c r="Q43">
        <f t="shared" si="4"/>
      </c>
      <c r="R43">
        <f t="shared" si="5"/>
      </c>
    </row>
    <row r="44" spans="11:18" ht="13.5">
      <c r="K44">
        <f t="shared" si="0"/>
      </c>
      <c r="L44">
        <f t="shared" si="1"/>
      </c>
      <c r="N44">
        <f t="shared" si="2"/>
      </c>
      <c r="O44">
        <f t="shared" si="3"/>
      </c>
      <c r="Q44">
        <f t="shared" si="4"/>
      </c>
      <c r="R44">
        <f t="shared" si="5"/>
      </c>
    </row>
    <row r="45" spans="11:18" ht="13.5">
      <c r="K45">
        <f t="shared" si="0"/>
      </c>
      <c r="L45">
        <f t="shared" si="1"/>
      </c>
      <c r="N45">
        <f t="shared" si="2"/>
      </c>
      <c r="O45">
        <f t="shared" si="3"/>
      </c>
      <c r="Q45">
        <f t="shared" si="4"/>
      </c>
      <c r="R45">
        <f t="shared" si="5"/>
      </c>
    </row>
    <row r="46" spans="11:18" ht="13.5">
      <c r="K46">
        <f t="shared" si="0"/>
      </c>
      <c r="L46">
        <f t="shared" si="1"/>
      </c>
      <c r="N46">
        <f t="shared" si="2"/>
      </c>
      <c r="O46">
        <f t="shared" si="3"/>
      </c>
      <c r="Q46">
        <f t="shared" si="4"/>
      </c>
      <c r="R46">
        <f t="shared" si="5"/>
      </c>
    </row>
    <row r="47" spans="11:18" ht="13.5">
      <c r="K47">
        <f t="shared" si="0"/>
      </c>
      <c r="L47">
        <f t="shared" si="1"/>
      </c>
      <c r="N47">
        <f t="shared" si="2"/>
      </c>
      <c r="O47">
        <f t="shared" si="3"/>
      </c>
      <c r="Q47">
        <f t="shared" si="4"/>
      </c>
      <c r="R47">
        <f t="shared" si="5"/>
      </c>
    </row>
    <row r="48" spans="11:18" ht="13.5">
      <c r="K48">
        <f t="shared" si="0"/>
      </c>
      <c r="L48">
        <f t="shared" si="1"/>
      </c>
      <c r="N48">
        <f t="shared" si="2"/>
      </c>
      <c r="O48">
        <f t="shared" si="3"/>
      </c>
      <c r="Q48">
        <f t="shared" si="4"/>
      </c>
      <c r="R48">
        <f t="shared" si="5"/>
      </c>
    </row>
    <row r="49" spans="11:18" ht="13.5">
      <c r="K49">
        <f t="shared" si="0"/>
      </c>
      <c r="L49">
        <f t="shared" si="1"/>
      </c>
      <c r="N49">
        <f t="shared" si="2"/>
      </c>
      <c r="O49">
        <f t="shared" si="3"/>
      </c>
      <c r="Q49">
        <f t="shared" si="4"/>
      </c>
      <c r="R49">
        <f t="shared" si="5"/>
      </c>
    </row>
    <row r="50" spans="11:18" ht="13.5">
      <c r="K50">
        <f t="shared" si="0"/>
      </c>
      <c r="L50">
        <f t="shared" si="1"/>
      </c>
      <c r="N50">
        <f t="shared" si="2"/>
      </c>
      <c r="O50">
        <f t="shared" si="3"/>
      </c>
      <c r="Q50">
        <f t="shared" si="4"/>
      </c>
      <c r="R50">
        <f t="shared" si="5"/>
      </c>
    </row>
    <row r="51" spans="11:18" ht="13.5">
      <c r="K51">
        <f t="shared" si="0"/>
      </c>
      <c r="L51">
        <f t="shared" si="1"/>
      </c>
      <c r="N51">
        <f t="shared" si="2"/>
      </c>
      <c r="O51">
        <f t="shared" si="3"/>
      </c>
      <c r="Q51">
        <f t="shared" si="4"/>
      </c>
      <c r="R51">
        <f t="shared" si="5"/>
      </c>
    </row>
    <row r="52" spans="11:18" ht="13.5">
      <c r="K52">
        <f t="shared" si="0"/>
      </c>
      <c r="L52">
        <f t="shared" si="1"/>
      </c>
      <c r="N52">
        <f t="shared" si="2"/>
      </c>
      <c r="O52">
        <f t="shared" si="3"/>
      </c>
      <c r="Q52">
        <f t="shared" si="4"/>
      </c>
      <c r="R52">
        <f t="shared" si="5"/>
      </c>
    </row>
    <row r="53" spans="11:18" ht="13.5">
      <c r="K53">
        <f t="shared" si="0"/>
      </c>
      <c r="L53">
        <f t="shared" si="1"/>
      </c>
      <c r="N53">
        <f t="shared" si="2"/>
      </c>
      <c r="O53">
        <f t="shared" si="3"/>
      </c>
      <c r="Q53">
        <f t="shared" si="4"/>
      </c>
      <c r="R53">
        <f t="shared" si="5"/>
      </c>
    </row>
    <row r="54" spans="11:18" ht="13.5">
      <c r="K54">
        <f t="shared" si="0"/>
      </c>
      <c r="L54">
        <f t="shared" si="1"/>
      </c>
      <c r="N54">
        <f t="shared" si="2"/>
      </c>
      <c r="O54">
        <f t="shared" si="3"/>
      </c>
      <c r="Q54">
        <f t="shared" si="4"/>
      </c>
      <c r="R54">
        <f t="shared" si="5"/>
      </c>
    </row>
    <row r="55" spans="11:18" ht="13.5">
      <c r="K55">
        <f t="shared" si="0"/>
      </c>
      <c r="L55">
        <f t="shared" si="1"/>
      </c>
      <c r="N55">
        <f t="shared" si="2"/>
      </c>
      <c r="O55">
        <f t="shared" si="3"/>
      </c>
      <c r="Q55">
        <f t="shared" si="4"/>
      </c>
      <c r="R55">
        <f t="shared" si="5"/>
      </c>
    </row>
    <row r="56" spans="11:18" ht="13.5">
      <c r="K56">
        <f t="shared" si="0"/>
      </c>
      <c r="L56">
        <f t="shared" si="1"/>
      </c>
      <c r="N56">
        <f t="shared" si="2"/>
      </c>
      <c r="O56">
        <f t="shared" si="3"/>
      </c>
      <c r="Q56">
        <f t="shared" si="4"/>
      </c>
      <c r="R56">
        <f t="shared" si="5"/>
      </c>
    </row>
    <row r="57" spans="11:18" ht="13.5">
      <c r="K57">
        <f t="shared" si="0"/>
      </c>
      <c r="L57">
        <f t="shared" si="1"/>
      </c>
      <c r="N57">
        <f t="shared" si="2"/>
      </c>
      <c r="O57">
        <f t="shared" si="3"/>
      </c>
      <c r="Q57">
        <f t="shared" si="4"/>
      </c>
      <c r="R57">
        <f t="shared" si="5"/>
      </c>
    </row>
    <row r="58" spans="11:18" ht="13.5">
      <c r="K58">
        <f t="shared" si="0"/>
      </c>
      <c r="L58">
        <f t="shared" si="1"/>
      </c>
      <c r="N58">
        <f t="shared" si="2"/>
      </c>
      <c r="O58">
        <f t="shared" si="3"/>
      </c>
      <c r="Q58">
        <f t="shared" si="4"/>
      </c>
      <c r="R58">
        <f t="shared" si="5"/>
      </c>
    </row>
    <row r="59" spans="11:18" ht="13.5">
      <c r="K59">
        <f t="shared" si="0"/>
      </c>
      <c r="L59">
        <f t="shared" si="1"/>
      </c>
      <c r="N59">
        <f t="shared" si="2"/>
      </c>
      <c r="O59">
        <f t="shared" si="3"/>
      </c>
      <c r="Q59">
        <f t="shared" si="4"/>
      </c>
      <c r="R59">
        <f t="shared" si="5"/>
      </c>
    </row>
    <row r="60" spans="11:18" ht="13.5">
      <c r="K60">
        <f t="shared" si="0"/>
      </c>
      <c r="L60">
        <f t="shared" si="1"/>
      </c>
      <c r="N60">
        <f t="shared" si="2"/>
      </c>
      <c r="O60">
        <f t="shared" si="3"/>
      </c>
      <c r="Q60">
        <f t="shared" si="4"/>
      </c>
      <c r="R60">
        <f t="shared" si="5"/>
      </c>
    </row>
    <row r="61" spans="11:18" ht="13.5">
      <c r="K61">
        <f t="shared" si="0"/>
      </c>
      <c r="L61">
        <f t="shared" si="1"/>
      </c>
      <c r="N61">
        <f t="shared" si="2"/>
      </c>
      <c r="O61">
        <f t="shared" si="3"/>
      </c>
      <c r="Q61">
        <f t="shared" si="4"/>
      </c>
      <c r="R61">
        <f t="shared" si="5"/>
      </c>
    </row>
    <row r="62" spans="11:18" ht="13.5">
      <c r="K62">
        <f t="shared" si="0"/>
      </c>
      <c r="L62">
        <f t="shared" si="1"/>
      </c>
      <c r="N62">
        <f t="shared" si="2"/>
      </c>
      <c r="O62">
        <f t="shared" si="3"/>
      </c>
      <c r="Q62">
        <f t="shared" si="4"/>
      </c>
      <c r="R62">
        <f t="shared" si="5"/>
      </c>
    </row>
    <row r="63" spans="11:18" ht="13.5">
      <c r="K63">
        <f t="shared" si="0"/>
      </c>
      <c r="L63">
        <f t="shared" si="1"/>
      </c>
      <c r="N63">
        <f t="shared" si="2"/>
      </c>
      <c r="O63">
        <f t="shared" si="3"/>
      </c>
      <c r="Q63">
        <f t="shared" si="4"/>
      </c>
      <c r="R63">
        <f t="shared" si="5"/>
      </c>
    </row>
    <row r="64" spans="11:18" ht="13.5">
      <c r="K64">
        <f t="shared" si="0"/>
      </c>
      <c r="L64">
        <f t="shared" si="1"/>
      </c>
      <c r="N64">
        <f t="shared" si="2"/>
      </c>
      <c r="O64">
        <f t="shared" si="3"/>
      </c>
      <c r="Q64">
        <f t="shared" si="4"/>
      </c>
      <c r="R64">
        <f t="shared" si="5"/>
      </c>
    </row>
    <row r="65" spans="11:18" ht="13.5">
      <c r="K65">
        <f t="shared" si="0"/>
      </c>
      <c r="L65">
        <f t="shared" si="1"/>
      </c>
      <c r="N65">
        <f t="shared" si="2"/>
      </c>
      <c r="O65">
        <f t="shared" si="3"/>
      </c>
      <c r="Q65">
        <f t="shared" si="4"/>
      </c>
      <c r="R65">
        <f t="shared" si="5"/>
      </c>
    </row>
    <row r="66" spans="11:18" ht="13.5">
      <c r="K66">
        <f t="shared" si="0"/>
      </c>
      <c r="L66">
        <f t="shared" si="1"/>
      </c>
      <c r="N66">
        <f t="shared" si="2"/>
      </c>
      <c r="O66">
        <f t="shared" si="3"/>
      </c>
      <c r="Q66">
        <f t="shared" si="4"/>
      </c>
      <c r="R66">
        <f t="shared" si="5"/>
      </c>
    </row>
    <row r="67" spans="11:18" ht="13.5">
      <c r="K67">
        <f t="shared" si="0"/>
      </c>
      <c r="L67">
        <f t="shared" si="1"/>
      </c>
      <c r="N67">
        <f t="shared" si="2"/>
      </c>
      <c r="O67">
        <f t="shared" si="3"/>
      </c>
      <c r="Q67">
        <f t="shared" si="4"/>
      </c>
      <c r="R67">
        <f t="shared" si="5"/>
      </c>
    </row>
    <row r="68" spans="11:18" ht="13.5">
      <c r="K68">
        <f t="shared" si="0"/>
      </c>
      <c r="L68">
        <f t="shared" si="1"/>
      </c>
      <c r="N68">
        <f t="shared" si="2"/>
      </c>
      <c r="O68">
        <f t="shared" si="3"/>
      </c>
      <c r="Q68">
        <f t="shared" si="4"/>
      </c>
      <c r="R68">
        <f t="shared" si="5"/>
      </c>
    </row>
    <row r="69" spans="11:18" ht="13.5">
      <c r="K69">
        <f t="shared" si="0"/>
      </c>
      <c r="L69">
        <f t="shared" si="1"/>
      </c>
      <c r="N69">
        <f t="shared" si="2"/>
      </c>
      <c r="O69">
        <f t="shared" si="3"/>
      </c>
      <c r="Q69">
        <f t="shared" si="4"/>
      </c>
      <c r="R69">
        <f t="shared" si="5"/>
      </c>
    </row>
    <row r="70" spans="11:18" ht="13.5">
      <c r="K70">
        <f t="shared" si="0"/>
      </c>
      <c r="L70">
        <f t="shared" si="1"/>
      </c>
      <c r="N70">
        <f t="shared" si="2"/>
      </c>
      <c r="O70">
        <f t="shared" si="3"/>
      </c>
      <c r="Q70">
        <f t="shared" si="4"/>
      </c>
      <c r="R70">
        <f t="shared" si="5"/>
      </c>
    </row>
    <row r="71" spans="11:18" ht="13.5">
      <c r="K71">
        <f t="shared" si="0"/>
      </c>
      <c r="L71">
        <f t="shared" si="1"/>
      </c>
      <c r="N71">
        <f t="shared" si="2"/>
      </c>
      <c r="O71">
        <f t="shared" si="3"/>
      </c>
      <c r="Q71">
        <f t="shared" si="4"/>
      </c>
      <c r="R71">
        <f t="shared" si="5"/>
      </c>
    </row>
    <row r="72" spans="11:18" ht="13.5">
      <c r="K72">
        <f t="shared" si="0"/>
      </c>
      <c r="L72">
        <f t="shared" si="1"/>
      </c>
      <c r="N72">
        <f t="shared" si="2"/>
      </c>
      <c r="O72">
        <f t="shared" si="3"/>
      </c>
      <c r="Q72">
        <f t="shared" si="4"/>
      </c>
      <c r="R72">
        <f t="shared" si="5"/>
      </c>
    </row>
    <row r="73" spans="11:18" ht="13.5">
      <c r="K73">
        <f t="shared" si="0"/>
      </c>
      <c r="L73">
        <f t="shared" si="1"/>
      </c>
      <c r="N73">
        <f t="shared" si="2"/>
      </c>
      <c r="O73">
        <f t="shared" si="3"/>
      </c>
      <c r="Q73">
        <f t="shared" si="4"/>
      </c>
      <c r="R73">
        <f t="shared" si="5"/>
      </c>
    </row>
    <row r="74" spans="11:18" ht="13.5">
      <c r="K74">
        <f t="shared" si="0"/>
      </c>
      <c r="L74">
        <f t="shared" si="1"/>
      </c>
      <c r="N74">
        <f t="shared" si="2"/>
      </c>
      <c r="O74">
        <f t="shared" si="3"/>
      </c>
      <c r="Q74">
        <f t="shared" si="4"/>
      </c>
      <c r="R74">
        <f t="shared" si="5"/>
      </c>
    </row>
    <row r="75" spans="11:18" ht="13.5">
      <c r="K75">
        <f t="shared" si="0"/>
      </c>
      <c r="L75">
        <f t="shared" si="1"/>
      </c>
      <c r="N75">
        <f t="shared" si="2"/>
      </c>
      <c r="O75">
        <f t="shared" si="3"/>
      </c>
      <c r="Q75">
        <f t="shared" si="4"/>
      </c>
      <c r="R75">
        <f t="shared" si="5"/>
      </c>
    </row>
    <row r="76" spans="11:18" ht="13.5">
      <c r="K76">
        <f t="shared" si="0"/>
      </c>
      <c r="L76">
        <f t="shared" si="1"/>
      </c>
      <c r="N76">
        <f t="shared" si="2"/>
      </c>
      <c r="O76">
        <f t="shared" si="3"/>
      </c>
      <c r="Q76">
        <f t="shared" si="4"/>
      </c>
      <c r="R76">
        <f t="shared" si="5"/>
      </c>
    </row>
    <row r="77" spans="11:18" ht="13.5">
      <c r="K77">
        <f t="shared" si="0"/>
      </c>
      <c r="L77">
        <f t="shared" si="1"/>
      </c>
      <c r="N77">
        <f t="shared" si="2"/>
      </c>
      <c r="O77">
        <f t="shared" si="3"/>
      </c>
      <c r="Q77">
        <f t="shared" si="4"/>
      </c>
      <c r="R77">
        <f t="shared" si="5"/>
      </c>
    </row>
    <row r="78" spans="11:18" ht="13.5">
      <c r="K78">
        <f t="shared" si="0"/>
      </c>
      <c r="L78">
        <f t="shared" si="1"/>
      </c>
      <c r="N78">
        <f t="shared" si="2"/>
      </c>
      <c r="O78">
        <f t="shared" si="3"/>
      </c>
      <c r="Q78">
        <f t="shared" si="4"/>
      </c>
      <c r="R78">
        <f t="shared" si="5"/>
      </c>
    </row>
    <row r="79" spans="11:18" ht="13.5">
      <c r="K79">
        <f t="shared" si="0"/>
      </c>
      <c r="L79">
        <f t="shared" si="1"/>
      </c>
      <c r="N79">
        <f t="shared" si="2"/>
      </c>
      <c r="O79">
        <f t="shared" si="3"/>
      </c>
      <c r="Q79">
        <f t="shared" si="4"/>
      </c>
      <c r="R79">
        <f t="shared" si="5"/>
      </c>
    </row>
    <row r="80" spans="11:18" ht="13.5">
      <c r="K80">
        <f t="shared" si="0"/>
      </c>
      <c r="L80">
        <f t="shared" si="1"/>
      </c>
      <c r="N80">
        <f t="shared" si="2"/>
      </c>
      <c r="O80">
        <f t="shared" si="3"/>
      </c>
      <c r="Q80">
        <f t="shared" si="4"/>
      </c>
      <c r="R80">
        <f t="shared" si="5"/>
      </c>
    </row>
    <row r="81" spans="11:18" ht="13.5">
      <c r="K81">
        <f t="shared" si="0"/>
      </c>
      <c r="L81">
        <f t="shared" si="1"/>
      </c>
      <c r="N81">
        <f t="shared" si="2"/>
      </c>
      <c r="O81">
        <f t="shared" si="3"/>
      </c>
      <c r="Q81">
        <f t="shared" si="4"/>
      </c>
      <c r="R81">
        <f t="shared" si="5"/>
      </c>
    </row>
    <row r="82" spans="11:18" ht="13.5">
      <c r="K82">
        <f t="shared" si="0"/>
      </c>
      <c r="L82">
        <f t="shared" si="1"/>
      </c>
      <c r="N82">
        <f t="shared" si="2"/>
      </c>
      <c r="O82">
        <f t="shared" si="3"/>
      </c>
      <c r="Q82">
        <f t="shared" si="4"/>
      </c>
      <c r="R82">
        <f t="shared" si="5"/>
      </c>
    </row>
    <row r="83" spans="11:18" ht="13.5">
      <c r="K83">
        <f t="shared" si="0"/>
      </c>
      <c r="L83">
        <f t="shared" si="1"/>
      </c>
      <c r="N83">
        <f t="shared" si="2"/>
      </c>
      <c r="O83">
        <f t="shared" si="3"/>
      </c>
      <c r="Q83">
        <f t="shared" si="4"/>
      </c>
      <c r="R83">
        <f t="shared" si="5"/>
      </c>
    </row>
    <row r="84" spans="11:18" ht="13.5">
      <c r="K84">
        <f t="shared" si="0"/>
      </c>
      <c r="L84">
        <f t="shared" si="1"/>
      </c>
      <c r="N84">
        <f t="shared" si="2"/>
      </c>
      <c r="O84">
        <f t="shared" si="3"/>
      </c>
      <c r="Q84">
        <f t="shared" si="4"/>
      </c>
      <c r="R84">
        <f t="shared" si="5"/>
      </c>
    </row>
    <row r="85" spans="11:18" ht="13.5">
      <c r="K85">
        <f t="shared" si="0"/>
      </c>
      <c r="L85">
        <f t="shared" si="1"/>
      </c>
      <c r="N85">
        <f t="shared" si="2"/>
      </c>
      <c r="O85">
        <f t="shared" si="3"/>
      </c>
      <c r="Q85">
        <f t="shared" si="4"/>
      </c>
      <c r="R85">
        <f t="shared" si="5"/>
      </c>
    </row>
    <row r="86" spans="11:18" ht="13.5">
      <c r="K86">
        <f t="shared" si="0"/>
      </c>
      <c r="L86">
        <f t="shared" si="1"/>
      </c>
      <c r="N86">
        <f t="shared" si="2"/>
      </c>
      <c r="O86">
        <f t="shared" si="3"/>
      </c>
      <c r="Q86">
        <f t="shared" si="4"/>
      </c>
      <c r="R86">
        <f t="shared" si="5"/>
      </c>
    </row>
    <row r="87" spans="11:18" ht="13.5">
      <c r="K87">
        <f t="shared" si="0"/>
      </c>
      <c r="L87">
        <f t="shared" si="1"/>
      </c>
      <c r="N87">
        <f t="shared" si="2"/>
      </c>
      <c r="O87">
        <f t="shared" si="3"/>
      </c>
      <c r="Q87">
        <f t="shared" si="4"/>
      </c>
      <c r="R87">
        <f t="shared" si="5"/>
      </c>
    </row>
    <row r="88" spans="11:18" ht="13.5">
      <c r="K88">
        <f t="shared" si="0"/>
      </c>
      <c r="L88">
        <f t="shared" si="1"/>
      </c>
      <c r="N88">
        <f t="shared" si="2"/>
      </c>
      <c r="O88">
        <f t="shared" si="3"/>
      </c>
      <c r="Q88">
        <f t="shared" si="4"/>
      </c>
      <c r="R88">
        <f t="shared" si="5"/>
      </c>
    </row>
    <row r="89" spans="11:18" ht="13.5">
      <c r="K89">
        <f t="shared" si="0"/>
      </c>
      <c r="L89">
        <f t="shared" si="1"/>
      </c>
      <c r="N89">
        <f t="shared" si="2"/>
      </c>
      <c r="O89">
        <f t="shared" si="3"/>
      </c>
      <c r="Q89">
        <f t="shared" si="4"/>
      </c>
      <c r="R89">
        <f t="shared" si="5"/>
      </c>
    </row>
    <row r="90" spans="11:18" ht="13.5">
      <c r="K90">
        <f t="shared" si="0"/>
      </c>
      <c r="L90">
        <f t="shared" si="1"/>
      </c>
      <c r="N90">
        <f t="shared" si="2"/>
      </c>
      <c r="O90">
        <f t="shared" si="3"/>
      </c>
      <c r="Q90">
        <f t="shared" si="4"/>
      </c>
      <c r="R90">
        <f t="shared" si="5"/>
      </c>
    </row>
    <row r="91" spans="11:18" ht="13.5">
      <c r="K91">
        <f t="shared" si="0"/>
      </c>
      <c r="L91">
        <f t="shared" si="1"/>
      </c>
      <c r="N91">
        <f t="shared" si="2"/>
      </c>
      <c r="O91">
        <f t="shared" si="3"/>
      </c>
      <c r="Q91">
        <f t="shared" si="4"/>
      </c>
      <c r="R91">
        <f t="shared" si="5"/>
      </c>
    </row>
    <row r="92" spans="11:18" ht="13.5">
      <c r="K92">
        <f t="shared" si="0"/>
      </c>
      <c r="L92">
        <f t="shared" si="1"/>
      </c>
      <c r="N92">
        <f t="shared" si="2"/>
      </c>
      <c r="O92">
        <f t="shared" si="3"/>
      </c>
      <c r="Q92">
        <f t="shared" si="4"/>
      </c>
      <c r="R92">
        <f t="shared" si="5"/>
      </c>
    </row>
    <row r="93" spans="11:18" ht="13.5">
      <c r="K93">
        <f t="shared" si="0"/>
      </c>
      <c r="L93">
        <f t="shared" si="1"/>
      </c>
      <c r="N93">
        <f t="shared" si="2"/>
      </c>
      <c r="O93">
        <f t="shared" si="3"/>
      </c>
      <c r="Q93">
        <f t="shared" si="4"/>
      </c>
      <c r="R93">
        <f t="shared" si="5"/>
      </c>
    </row>
    <row r="94" spans="11:18" ht="13.5">
      <c r="K94">
        <f t="shared" si="0"/>
      </c>
      <c r="L94">
        <f t="shared" si="1"/>
      </c>
      <c r="N94">
        <f t="shared" si="2"/>
      </c>
      <c r="O94">
        <f t="shared" si="3"/>
      </c>
      <c r="Q94">
        <f t="shared" si="4"/>
      </c>
      <c r="R94">
        <f t="shared" si="5"/>
      </c>
    </row>
    <row r="95" spans="11:18" ht="13.5">
      <c r="K95">
        <f t="shared" si="0"/>
      </c>
      <c r="L95">
        <f t="shared" si="1"/>
      </c>
      <c r="N95">
        <f t="shared" si="2"/>
      </c>
      <c r="O95">
        <f t="shared" si="3"/>
      </c>
      <c r="Q95">
        <f t="shared" si="4"/>
      </c>
      <c r="R95">
        <f t="shared" si="5"/>
      </c>
    </row>
    <row r="96" spans="11:18" ht="13.5">
      <c r="K96">
        <f t="shared" si="0"/>
      </c>
      <c r="L96">
        <f t="shared" si="1"/>
      </c>
      <c r="N96">
        <f t="shared" si="2"/>
      </c>
      <c r="O96">
        <f t="shared" si="3"/>
      </c>
      <c r="Q96">
        <f t="shared" si="4"/>
      </c>
      <c r="R96">
        <f t="shared" si="5"/>
      </c>
    </row>
    <row r="97" spans="11:18" ht="13.5">
      <c r="K97">
        <f t="shared" si="0"/>
      </c>
      <c r="L97">
        <f t="shared" si="1"/>
      </c>
      <c r="N97">
        <f t="shared" si="2"/>
      </c>
      <c r="O97">
        <f t="shared" si="3"/>
      </c>
      <c r="Q97">
        <f t="shared" si="4"/>
      </c>
      <c r="R97">
        <f t="shared" si="5"/>
      </c>
    </row>
    <row r="98" spans="11:18" ht="13.5">
      <c r="K98">
        <f t="shared" si="0"/>
      </c>
      <c r="L98">
        <f t="shared" si="1"/>
      </c>
      <c r="N98">
        <f t="shared" si="2"/>
      </c>
      <c r="O98">
        <f t="shared" si="3"/>
      </c>
      <c r="Q98">
        <f t="shared" si="4"/>
      </c>
      <c r="R98">
        <f t="shared" si="5"/>
      </c>
    </row>
    <row r="99" spans="11:18" ht="13.5">
      <c r="K99">
        <f t="shared" si="0"/>
      </c>
      <c r="L99">
        <f t="shared" si="1"/>
      </c>
      <c r="N99">
        <f t="shared" si="2"/>
      </c>
      <c r="O99">
        <f t="shared" si="3"/>
      </c>
      <c r="Q99">
        <f t="shared" si="4"/>
      </c>
      <c r="R99">
        <f t="shared" si="5"/>
      </c>
    </row>
    <row r="100" spans="11:18" ht="13.5">
      <c r="K100">
        <f t="shared" si="0"/>
      </c>
      <c r="L100">
        <f t="shared" si="1"/>
      </c>
      <c r="N100">
        <f t="shared" si="2"/>
      </c>
      <c r="O100">
        <f t="shared" si="3"/>
      </c>
      <c r="Q100">
        <f t="shared" si="4"/>
      </c>
      <c r="R100">
        <f t="shared" si="5"/>
      </c>
    </row>
    <row r="101" spans="11:18" ht="13.5">
      <c r="K101">
        <f t="shared" si="0"/>
      </c>
      <c r="L101">
        <f t="shared" si="1"/>
      </c>
      <c r="N101">
        <f t="shared" si="2"/>
      </c>
      <c r="O101">
        <f t="shared" si="3"/>
      </c>
      <c r="Q101">
        <f t="shared" si="4"/>
      </c>
      <c r="R101">
        <f t="shared" si="5"/>
      </c>
    </row>
    <row r="102" spans="11:18" ht="13.5">
      <c r="K102">
        <f t="shared" si="0"/>
      </c>
      <c r="L102">
        <f t="shared" si="1"/>
      </c>
      <c r="N102">
        <f t="shared" si="2"/>
      </c>
      <c r="O102">
        <f t="shared" si="3"/>
      </c>
      <c r="Q102">
        <f t="shared" si="4"/>
      </c>
      <c r="R102">
        <f t="shared" si="5"/>
      </c>
    </row>
    <row r="103" spans="11:18" ht="13.5">
      <c r="K103">
        <f t="shared" si="0"/>
      </c>
      <c r="L103">
        <f t="shared" si="1"/>
      </c>
      <c r="N103">
        <f t="shared" si="2"/>
      </c>
      <c r="O103">
        <f t="shared" si="3"/>
      </c>
      <c r="Q103">
        <f t="shared" si="4"/>
      </c>
      <c r="R103">
        <f t="shared" si="5"/>
      </c>
    </row>
    <row r="104" spans="11:18" ht="13.5">
      <c r="K104">
        <f t="shared" si="0"/>
      </c>
      <c r="L104">
        <f t="shared" si="1"/>
      </c>
      <c r="N104">
        <f t="shared" si="2"/>
      </c>
      <c r="O104">
        <f t="shared" si="3"/>
      </c>
      <c r="Q104">
        <f t="shared" si="4"/>
      </c>
      <c r="R104">
        <f t="shared" si="5"/>
      </c>
    </row>
    <row r="105" spans="11:18" ht="13.5">
      <c r="K105">
        <f t="shared" si="0"/>
      </c>
      <c r="L105">
        <f t="shared" si="1"/>
      </c>
      <c r="N105">
        <f t="shared" si="2"/>
      </c>
      <c r="O105">
        <f t="shared" si="3"/>
      </c>
      <c r="Q105">
        <f t="shared" si="4"/>
      </c>
      <c r="R105">
        <f t="shared" si="5"/>
      </c>
    </row>
    <row r="106" spans="11:18" ht="13.5">
      <c r="K106">
        <f t="shared" si="0"/>
      </c>
      <c r="L106">
        <f t="shared" si="1"/>
      </c>
      <c r="N106">
        <f t="shared" si="2"/>
      </c>
      <c r="O106">
        <f t="shared" si="3"/>
      </c>
      <c r="Q106">
        <f t="shared" si="4"/>
      </c>
      <c r="R106">
        <f t="shared" si="5"/>
      </c>
    </row>
    <row r="107" spans="11:18" ht="13.5">
      <c r="K107">
        <f t="shared" si="0"/>
      </c>
      <c r="L107">
        <f t="shared" si="1"/>
      </c>
      <c r="N107">
        <f t="shared" si="2"/>
      </c>
      <c r="O107">
        <f t="shared" si="3"/>
      </c>
      <c r="Q107">
        <f t="shared" si="4"/>
      </c>
      <c r="R107">
        <f t="shared" si="5"/>
      </c>
    </row>
    <row r="108" spans="11:18" ht="13.5">
      <c r="K108">
        <f t="shared" si="0"/>
      </c>
      <c r="L108">
        <f t="shared" si="1"/>
      </c>
      <c r="N108">
        <f t="shared" si="2"/>
      </c>
      <c r="O108">
        <f t="shared" si="3"/>
      </c>
      <c r="Q108">
        <f t="shared" si="4"/>
      </c>
      <c r="R108">
        <f t="shared" si="5"/>
      </c>
    </row>
    <row r="109" spans="11:18" ht="13.5">
      <c r="K109">
        <f t="shared" si="0"/>
      </c>
      <c r="L109">
        <f t="shared" si="1"/>
      </c>
      <c r="N109">
        <f t="shared" si="2"/>
      </c>
      <c r="O109">
        <f t="shared" si="3"/>
      </c>
      <c r="Q109">
        <f t="shared" si="4"/>
      </c>
      <c r="R109">
        <f t="shared" si="5"/>
      </c>
    </row>
    <row r="110" spans="11:18" ht="13.5">
      <c r="K110">
        <f t="shared" si="0"/>
      </c>
      <c r="L110">
        <f t="shared" si="1"/>
      </c>
      <c r="N110">
        <f t="shared" si="2"/>
      </c>
      <c r="O110">
        <f t="shared" si="3"/>
      </c>
      <c r="Q110">
        <f t="shared" si="4"/>
      </c>
      <c r="R110">
        <f t="shared" si="5"/>
      </c>
    </row>
    <row r="111" spans="11:18" ht="13.5">
      <c r="K111">
        <f t="shared" si="0"/>
      </c>
      <c r="L111">
        <f t="shared" si="1"/>
      </c>
      <c r="N111">
        <f t="shared" si="2"/>
      </c>
      <c r="O111">
        <f t="shared" si="3"/>
      </c>
      <c r="Q111">
        <f t="shared" si="4"/>
      </c>
      <c r="R111">
        <f t="shared" si="5"/>
      </c>
    </row>
    <row r="112" spans="11:18" ht="13.5">
      <c r="K112">
        <f t="shared" si="0"/>
      </c>
      <c r="L112">
        <f t="shared" si="1"/>
      </c>
      <c r="N112">
        <f t="shared" si="2"/>
      </c>
      <c r="O112">
        <f t="shared" si="3"/>
      </c>
      <c r="Q112">
        <f t="shared" si="4"/>
      </c>
      <c r="R112">
        <f t="shared" si="5"/>
      </c>
    </row>
    <row r="113" spans="11:18" ht="13.5">
      <c r="K113">
        <f t="shared" si="0"/>
      </c>
      <c r="L113">
        <f t="shared" si="1"/>
      </c>
      <c r="N113">
        <f t="shared" si="2"/>
      </c>
      <c r="O113">
        <f t="shared" si="3"/>
      </c>
      <c r="Q113">
        <f t="shared" si="4"/>
      </c>
      <c r="R113">
        <f t="shared" si="5"/>
      </c>
    </row>
    <row r="114" spans="11:18" ht="13.5">
      <c r="K114">
        <f t="shared" si="0"/>
      </c>
      <c r="L114">
        <f t="shared" si="1"/>
      </c>
      <c r="N114">
        <f t="shared" si="2"/>
      </c>
      <c r="O114">
        <f t="shared" si="3"/>
      </c>
      <c r="Q114">
        <f t="shared" si="4"/>
      </c>
      <c r="R114">
        <f t="shared" si="5"/>
      </c>
    </row>
    <row r="115" spans="11:18" ht="13.5">
      <c r="K115">
        <f t="shared" si="0"/>
      </c>
      <c r="L115">
        <f t="shared" si="1"/>
      </c>
      <c r="N115">
        <f t="shared" si="2"/>
      </c>
      <c r="O115">
        <f t="shared" si="3"/>
      </c>
      <c r="Q115">
        <f t="shared" si="4"/>
      </c>
      <c r="R115">
        <f t="shared" si="5"/>
      </c>
    </row>
    <row r="116" spans="11:18" ht="13.5">
      <c r="K116">
        <f t="shared" si="0"/>
      </c>
      <c r="L116">
        <f t="shared" si="1"/>
      </c>
      <c r="N116">
        <f t="shared" si="2"/>
      </c>
      <c r="O116">
        <f t="shared" si="3"/>
      </c>
      <c r="Q116">
        <f t="shared" si="4"/>
      </c>
      <c r="R116">
        <f t="shared" si="5"/>
      </c>
    </row>
    <row r="117" spans="11:18" ht="13.5">
      <c r="K117">
        <f t="shared" si="0"/>
      </c>
      <c r="L117">
        <f t="shared" si="1"/>
      </c>
      <c r="N117">
        <f t="shared" si="2"/>
      </c>
      <c r="O117">
        <f t="shared" si="3"/>
      </c>
      <c r="Q117">
        <f t="shared" si="4"/>
      </c>
      <c r="R117">
        <f t="shared" si="5"/>
      </c>
    </row>
    <row r="118" spans="11:18" ht="13.5">
      <c r="K118">
        <f t="shared" si="0"/>
      </c>
      <c r="L118">
        <f t="shared" si="1"/>
      </c>
      <c r="N118">
        <f t="shared" si="2"/>
      </c>
      <c r="O118">
        <f t="shared" si="3"/>
      </c>
      <c r="Q118">
        <f t="shared" si="4"/>
      </c>
      <c r="R118">
        <f t="shared" si="5"/>
      </c>
    </row>
    <row r="119" spans="11:18" ht="13.5">
      <c r="K119">
        <f t="shared" si="0"/>
      </c>
      <c r="L119">
        <f t="shared" si="1"/>
      </c>
      <c r="N119">
        <f t="shared" si="2"/>
      </c>
      <c r="O119">
        <f t="shared" si="3"/>
      </c>
      <c r="Q119">
        <f t="shared" si="4"/>
      </c>
      <c r="R119">
        <f t="shared" si="5"/>
      </c>
    </row>
    <row r="120" spans="11:18" ht="13.5">
      <c r="K120">
        <f t="shared" si="0"/>
      </c>
      <c r="L120">
        <f t="shared" si="1"/>
      </c>
      <c r="N120">
        <f t="shared" si="2"/>
      </c>
      <c r="O120">
        <f t="shared" si="3"/>
      </c>
      <c r="Q120">
        <f t="shared" si="4"/>
      </c>
      <c r="R120">
        <f t="shared" si="5"/>
      </c>
    </row>
    <row r="121" spans="11:18" ht="13.5">
      <c r="K121">
        <f t="shared" si="0"/>
      </c>
      <c r="L121">
        <f t="shared" si="1"/>
      </c>
      <c r="N121">
        <f t="shared" si="2"/>
      </c>
      <c r="O121">
        <f t="shared" si="3"/>
      </c>
      <c r="Q121">
        <f t="shared" si="4"/>
      </c>
      <c r="R121">
        <f t="shared" si="5"/>
      </c>
    </row>
    <row r="122" spans="11:18" ht="13.5">
      <c r="K122">
        <f t="shared" si="0"/>
      </c>
      <c r="L122">
        <f t="shared" si="1"/>
      </c>
      <c r="N122">
        <f t="shared" si="2"/>
      </c>
      <c r="O122">
        <f t="shared" si="3"/>
      </c>
      <c r="Q122">
        <f t="shared" si="4"/>
      </c>
      <c r="R122">
        <f t="shared" si="5"/>
      </c>
    </row>
    <row r="123" spans="11:18" ht="13.5">
      <c r="K123">
        <f t="shared" si="0"/>
      </c>
      <c r="L123">
        <f t="shared" si="1"/>
      </c>
      <c r="N123">
        <f t="shared" si="2"/>
      </c>
      <c r="O123">
        <f t="shared" si="3"/>
      </c>
      <c r="Q123">
        <f t="shared" si="4"/>
      </c>
      <c r="R123">
        <f t="shared" si="5"/>
      </c>
    </row>
    <row r="124" spans="11:18" ht="13.5">
      <c r="K124">
        <f t="shared" si="0"/>
      </c>
      <c r="L124">
        <f t="shared" si="1"/>
      </c>
      <c r="N124">
        <f t="shared" si="2"/>
      </c>
      <c r="O124">
        <f t="shared" si="3"/>
      </c>
      <c r="Q124">
        <f t="shared" si="4"/>
      </c>
      <c r="R124">
        <f t="shared" si="5"/>
      </c>
    </row>
    <row r="125" spans="11:18" ht="13.5">
      <c r="K125">
        <f t="shared" si="0"/>
      </c>
      <c r="L125">
        <f t="shared" si="1"/>
      </c>
      <c r="N125">
        <f t="shared" si="2"/>
      </c>
      <c r="O125">
        <f t="shared" si="3"/>
      </c>
      <c r="Q125">
        <f t="shared" si="4"/>
      </c>
      <c r="R125">
        <f t="shared" si="5"/>
      </c>
    </row>
    <row r="126" spans="11:18" ht="13.5">
      <c r="K126">
        <f t="shared" si="0"/>
      </c>
      <c r="L126">
        <f t="shared" si="1"/>
      </c>
      <c r="N126">
        <f t="shared" si="2"/>
      </c>
      <c r="O126">
        <f t="shared" si="3"/>
      </c>
      <c r="Q126">
        <f t="shared" si="4"/>
      </c>
      <c r="R126">
        <f t="shared" si="5"/>
      </c>
    </row>
    <row r="127" spans="11:18" ht="13.5">
      <c r="K127">
        <f t="shared" si="0"/>
      </c>
      <c r="L127">
        <f t="shared" si="1"/>
      </c>
      <c r="N127">
        <f t="shared" si="2"/>
      </c>
      <c r="O127">
        <f t="shared" si="3"/>
      </c>
      <c r="Q127">
        <f t="shared" si="4"/>
      </c>
      <c r="R127">
        <f t="shared" si="5"/>
      </c>
    </row>
    <row r="128" spans="11:18" ht="13.5">
      <c r="K128">
        <f t="shared" si="0"/>
      </c>
      <c r="L128">
        <f t="shared" si="1"/>
      </c>
      <c r="N128">
        <f t="shared" si="2"/>
      </c>
      <c r="O128">
        <f t="shared" si="3"/>
      </c>
      <c r="Q128">
        <f t="shared" si="4"/>
      </c>
      <c r="R128">
        <f t="shared" si="5"/>
      </c>
    </row>
    <row r="129" spans="11:18" ht="13.5">
      <c r="K129">
        <f t="shared" si="0"/>
      </c>
      <c r="L129">
        <f t="shared" si="1"/>
      </c>
      <c r="N129">
        <f t="shared" si="2"/>
      </c>
      <c r="O129">
        <f t="shared" si="3"/>
      </c>
      <c r="Q129">
        <f t="shared" si="4"/>
      </c>
      <c r="R129">
        <f t="shared" si="5"/>
      </c>
    </row>
    <row r="130" spans="11:18" ht="13.5">
      <c r="K130">
        <f t="shared" si="0"/>
      </c>
      <c r="L130">
        <f t="shared" si="1"/>
      </c>
      <c r="N130">
        <f t="shared" si="2"/>
      </c>
      <c r="O130">
        <f t="shared" si="3"/>
      </c>
      <c r="Q130">
        <f t="shared" si="4"/>
      </c>
      <c r="R130">
        <f t="shared" si="5"/>
      </c>
    </row>
    <row r="131" spans="11:18" ht="13.5">
      <c r="K131">
        <f t="shared" si="0"/>
      </c>
      <c r="L131">
        <f t="shared" si="1"/>
      </c>
      <c r="N131">
        <f t="shared" si="2"/>
      </c>
      <c r="O131">
        <f t="shared" si="3"/>
      </c>
      <c r="Q131">
        <f t="shared" si="4"/>
      </c>
      <c r="R131">
        <f t="shared" si="5"/>
      </c>
    </row>
    <row r="132" spans="11:18" ht="13.5">
      <c r="K132">
        <f t="shared" si="0"/>
      </c>
      <c r="L132">
        <f t="shared" si="1"/>
      </c>
      <c r="N132">
        <f t="shared" si="2"/>
      </c>
      <c r="O132">
        <f t="shared" si="3"/>
      </c>
      <c r="Q132">
        <f t="shared" si="4"/>
      </c>
      <c r="R132">
        <f t="shared" si="5"/>
      </c>
    </row>
    <row r="133" spans="11:18" ht="13.5">
      <c r="K133">
        <f t="shared" si="0"/>
      </c>
      <c r="L133">
        <f t="shared" si="1"/>
      </c>
      <c r="N133">
        <f t="shared" si="2"/>
      </c>
      <c r="O133">
        <f t="shared" si="3"/>
      </c>
      <c r="Q133">
        <f t="shared" si="4"/>
      </c>
      <c r="R133">
        <f t="shared" si="5"/>
      </c>
    </row>
    <row r="134" spans="11:18" ht="13.5">
      <c r="K134">
        <f t="shared" si="0"/>
      </c>
      <c r="L134">
        <f t="shared" si="1"/>
      </c>
      <c r="N134">
        <f t="shared" si="2"/>
      </c>
      <c r="O134">
        <f t="shared" si="3"/>
      </c>
      <c r="Q134">
        <f t="shared" si="4"/>
      </c>
      <c r="R134">
        <f t="shared" si="5"/>
      </c>
    </row>
    <row r="135" spans="11:18" ht="13.5">
      <c r="K135">
        <f t="shared" si="0"/>
      </c>
      <c r="L135">
        <f t="shared" si="1"/>
      </c>
      <c r="N135">
        <f t="shared" si="2"/>
      </c>
      <c r="O135">
        <f t="shared" si="3"/>
      </c>
      <c r="Q135">
        <f t="shared" si="4"/>
      </c>
      <c r="R135">
        <f t="shared" si="5"/>
      </c>
    </row>
    <row r="136" spans="11:18" ht="13.5">
      <c r="K136">
        <f t="shared" si="0"/>
      </c>
      <c r="L136">
        <f t="shared" si="1"/>
      </c>
      <c r="N136">
        <f t="shared" si="2"/>
      </c>
      <c r="O136">
        <f t="shared" si="3"/>
      </c>
      <c r="Q136">
        <f t="shared" si="4"/>
      </c>
      <c r="R136">
        <f t="shared" si="5"/>
      </c>
    </row>
    <row r="137" spans="11:18" ht="13.5">
      <c r="K137">
        <f t="shared" si="0"/>
      </c>
      <c r="L137">
        <f t="shared" si="1"/>
      </c>
      <c r="N137">
        <f t="shared" si="2"/>
      </c>
      <c r="O137">
        <f t="shared" si="3"/>
      </c>
      <c r="Q137">
        <f t="shared" si="4"/>
      </c>
      <c r="R137">
        <f t="shared" si="5"/>
      </c>
    </row>
    <row r="138" spans="11:18" ht="13.5">
      <c r="K138">
        <f t="shared" si="0"/>
      </c>
      <c r="L138">
        <f t="shared" si="1"/>
      </c>
      <c r="N138">
        <f t="shared" si="2"/>
      </c>
      <c r="O138">
        <f t="shared" si="3"/>
      </c>
      <c r="Q138">
        <f t="shared" si="4"/>
      </c>
      <c r="R138">
        <f t="shared" si="5"/>
      </c>
    </row>
    <row r="139" spans="11:18" ht="13.5">
      <c r="K139">
        <f t="shared" si="0"/>
      </c>
      <c r="L139">
        <f t="shared" si="1"/>
      </c>
      <c r="N139">
        <f t="shared" si="2"/>
      </c>
      <c r="O139">
        <f t="shared" si="3"/>
      </c>
      <c r="Q139">
        <f t="shared" si="4"/>
      </c>
      <c r="R139">
        <f t="shared" si="5"/>
      </c>
    </row>
    <row r="140" spans="11:18" ht="13.5">
      <c r="K140">
        <f t="shared" si="0"/>
      </c>
      <c r="L140">
        <f t="shared" si="1"/>
      </c>
      <c r="N140">
        <f t="shared" si="2"/>
      </c>
      <c r="O140">
        <f t="shared" si="3"/>
      </c>
      <c r="Q140">
        <f t="shared" si="4"/>
      </c>
      <c r="R140">
        <f t="shared" si="5"/>
      </c>
    </row>
    <row r="141" spans="11:18" ht="13.5">
      <c r="K141">
        <f t="shared" si="0"/>
      </c>
      <c r="L141">
        <f t="shared" si="1"/>
      </c>
      <c r="N141">
        <f t="shared" si="2"/>
      </c>
      <c r="O141">
        <f t="shared" si="3"/>
      </c>
      <c r="Q141">
        <f t="shared" si="4"/>
      </c>
      <c r="R141">
        <f t="shared" si="5"/>
      </c>
    </row>
    <row r="142" spans="11:18" ht="13.5">
      <c r="K142">
        <f t="shared" si="0"/>
      </c>
      <c r="L142">
        <f t="shared" si="1"/>
      </c>
      <c r="N142">
        <f t="shared" si="2"/>
      </c>
      <c r="O142">
        <f t="shared" si="3"/>
      </c>
      <c r="Q142">
        <f t="shared" si="4"/>
      </c>
      <c r="R142">
        <f t="shared" si="5"/>
      </c>
    </row>
    <row r="143" spans="11:18" ht="13.5">
      <c r="K143">
        <f t="shared" si="0"/>
      </c>
      <c r="L143">
        <f t="shared" si="1"/>
      </c>
      <c r="N143">
        <f t="shared" si="2"/>
      </c>
      <c r="O143">
        <f t="shared" si="3"/>
      </c>
      <c r="Q143">
        <f t="shared" si="4"/>
      </c>
      <c r="R143">
        <f t="shared" si="5"/>
      </c>
    </row>
    <row r="144" spans="11:18" ht="13.5">
      <c r="K144">
        <f t="shared" si="0"/>
      </c>
      <c r="L144">
        <f t="shared" si="1"/>
      </c>
      <c r="N144">
        <f t="shared" si="2"/>
      </c>
      <c r="O144">
        <f t="shared" si="3"/>
      </c>
      <c r="Q144">
        <f t="shared" si="4"/>
      </c>
      <c r="R144">
        <f t="shared" si="5"/>
      </c>
    </row>
    <row r="145" spans="11:18" ht="13.5">
      <c r="K145">
        <f t="shared" si="0"/>
      </c>
      <c r="L145">
        <f t="shared" si="1"/>
      </c>
      <c r="N145">
        <f t="shared" si="2"/>
      </c>
      <c r="O145">
        <f t="shared" si="3"/>
      </c>
      <c r="Q145">
        <f t="shared" si="4"/>
      </c>
      <c r="R145">
        <f t="shared" si="5"/>
      </c>
    </row>
    <row r="146" spans="11:18" ht="13.5">
      <c r="K146">
        <f t="shared" si="0"/>
      </c>
      <c r="L146">
        <f t="shared" si="1"/>
      </c>
      <c r="N146">
        <f t="shared" si="2"/>
      </c>
      <c r="O146">
        <f t="shared" si="3"/>
      </c>
      <c r="Q146">
        <f t="shared" si="4"/>
      </c>
      <c r="R146">
        <f t="shared" si="5"/>
      </c>
    </row>
    <row r="147" spans="11:18" ht="13.5">
      <c r="K147">
        <f t="shared" si="0"/>
      </c>
      <c r="L147">
        <f t="shared" si="1"/>
      </c>
      <c r="N147">
        <f t="shared" si="2"/>
      </c>
      <c r="O147">
        <f t="shared" si="3"/>
      </c>
      <c r="Q147">
        <f t="shared" si="4"/>
      </c>
      <c r="R147">
        <f t="shared" si="5"/>
      </c>
    </row>
    <row r="148" spans="11:18" ht="13.5">
      <c r="K148">
        <f t="shared" si="0"/>
      </c>
      <c r="L148">
        <f t="shared" si="1"/>
      </c>
      <c r="N148">
        <f t="shared" si="2"/>
      </c>
      <c r="O148">
        <f t="shared" si="3"/>
      </c>
      <c r="Q148">
        <f t="shared" si="4"/>
      </c>
      <c r="R148">
        <f t="shared" si="5"/>
      </c>
    </row>
    <row r="149" spans="11:18" ht="13.5">
      <c r="K149">
        <f t="shared" si="0"/>
      </c>
      <c r="L149">
        <f t="shared" si="1"/>
      </c>
      <c r="N149">
        <f t="shared" si="2"/>
      </c>
      <c r="O149">
        <f t="shared" si="3"/>
      </c>
      <c r="Q149">
        <f t="shared" si="4"/>
      </c>
      <c r="R149">
        <f t="shared" si="5"/>
      </c>
    </row>
    <row r="150" spans="11:18" ht="13.5">
      <c r="K150">
        <f t="shared" si="0"/>
      </c>
      <c r="L150">
        <f t="shared" si="1"/>
      </c>
      <c r="N150">
        <f t="shared" si="2"/>
      </c>
      <c r="O150">
        <f t="shared" si="3"/>
      </c>
      <c r="Q150">
        <f t="shared" si="4"/>
      </c>
      <c r="R150">
        <f t="shared" si="5"/>
      </c>
    </row>
    <row r="151" ht="13.5">
      <c r="R151">
        <f t="shared" si="5"/>
      </c>
    </row>
  </sheetData>
  <sheetProtection selectLockedCells="1" selectUnlockedCells="1"/>
  <dataValidations count="2">
    <dataValidation type="list" operator="equal" showErrorMessage="1" sqref="A4 A6:A150">
      <formula1>Données!$AQ$8:$AQ$200</formula1>
    </dataValidation>
    <dataValidation type="list" operator="equal" showErrorMessage="1" sqref="A5">
      <formula1>Données!$AQ$8:$AQ$200</formula1>
    </dataValidation>
  </dataValidation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dimension ref="A1:S1401"/>
  <sheetViews>
    <sheetView workbookViewId="0" topLeftCell="A379">
      <selection activeCell="C387" sqref="C387"/>
    </sheetView>
  </sheetViews>
  <sheetFormatPr defaultColWidth="12.57421875" defaultRowHeight="12.75"/>
  <cols>
    <col min="1" max="1" width="12.7109375" style="8" customWidth="1"/>
    <col min="2" max="2" width="41.421875" style="5" customWidth="1"/>
    <col min="3" max="3" width="16.8515625" style="13" customWidth="1"/>
    <col min="4" max="4" width="33.00390625" style="5" customWidth="1"/>
    <col min="5" max="5" width="19.00390625" style="171" customWidth="1"/>
    <col min="6" max="6" width="54.57421875" style="172" customWidth="1"/>
    <col min="7" max="7" width="33.7109375" style="173" customWidth="1"/>
    <col min="8" max="8" width="15.7109375" style="174" customWidth="1"/>
    <col min="9" max="9" width="32.7109375" style="175" customWidth="1"/>
    <col min="10" max="10" width="15.00390625" style="174" customWidth="1"/>
    <col min="11" max="11" width="58.140625" style="175" customWidth="1"/>
    <col min="12" max="12" width="5.421875" style="12" customWidth="1"/>
    <col min="13" max="13" width="5.140625" style="12" customWidth="1"/>
    <col min="14" max="15" width="5.57421875" style="12" customWidth="1"/>
    <col min="16" max="16" width="6.00390625" style="12" customWidth="1"/>
    <col min="17" max="17" width="6.7109375" style="12" customWidth="1"/>
    <col min="18" max="18" width="5.7109375" style="12" customWidth="1"/>
    <col min="19" max="19" width="15.00390625" style="12" customWidth="1"/>
    <col min="20" max="16384" width="11.57421875" style="0" customWidth="1"/>
  </cols>
  <sheetData>
    <row r="1" spans="1:19" ht="12.75">
      <c r="A1" s="176" t="s">
        <v>0</v>
      </c>
      <c r="B1" s="176"/>
      <c r="C1" s="5"/>
      <c r="D1" s="5" t="s">
        <v>531</v>
      </c>
      <c r="E1" s="177" t="s">
        <v>86</v>
      </c>
      <c r="F1" s="178" t="s">
        <v>532</v>
      </c>
      <c r="G1" s="179"/>
      <c r="I1" s="126"/>
      <c r="K1" s="126"/>
      <c r="L1"/>
      <c r="M1"/>
      <c r="N1"/>
      <c r="O1"/>
      <c r="P1"/>
      <c r="Q1"/>
      <c r="R1"/>
      <c r="S1"/>
    </row>
    <row r="2" spans="1:19" ht="12.75">
      <c r="A2" s="176" t="s">
        <v>2</v>
      </c>
      <c r="B2" s="176"/>
      <c r="C2" s="5"/>
      <c r="E2" s="180" t="s">
        <v>96</v>
      </c>
      <c r="F2" s="178" t="s">
        <v>533</v>
      </c>
      <c r="G2" s="179"/>
      <c r="I2" s="126"/>
      <c r="K2" s="126"/>
      <c r="L2"/>
      <c r="M2"/>
      <c r="N2"/>
      <c r="O2"/>
      <c r="P2"/>
      <c r="Q2"/>
      <c r="R2"/>
      <c r="S2"/>
    </row>
    <row r="3" spans="3:19" ht="12.75">
      <c r="C3" s="5"/>
      <c r="E3" s="39" t="s">
        <v>92</v>
      </c>
      <c r="F3" s="178" t="s">
        <v>534</v>
      </c>
      <c r="G3" s="179"/>
      <c r="I3" s="126"/>
      <c r="K3" s="126"/>
      <c r="L3"/>
      <c r="M3"/>
      <c r="N3"/>
      <c r="O3"/>
      <c r="P3"/>
      <c r="Q3"/>
      <c r="R3"/>
      <c r="S3"/>
    </row>
    <row r="4" spans="1:19" ht="12.75">
      <c r="A4" s="126"/>
      <c r="B4" s="130"/>
      <c r="C4" s="126"/>
      <c r="D4" s="130"/>
      <c r="E4" s="181" t="s">
        <v>535</v>
      </c>
      <c r="F4" s="182" t="s">
        <v>536</v>
      </c>
      <c r="G4" s="183"/>
      <c r="H4" s="183"/>
      <c r="I4" s="183"/>
      <c r="J4" s="184"/>
      <c r="K4" s="130"/>
      <c r="L4"/>
      <c r="M4"/>
      <c r="N4"/>
      <c r="O4"/>
      <c r="P4"/>
      <c r="Q4"/>
      <c r="R4"/>
      <c r="S4"/>
    </row>
    <row r="5" spans="1:19" ht="12.75">
      <c r="A5" s="129"/>
      <c r="B5" s="130"/>
      <c r="C5" s="126"/>
      <c r="D5" s="130"/>
      <c r="E5" s="185" t="s">
        <v>537</v>
      </c>
      <c r="F5" s="182" t="s">
        <v>538</v>
      </c>
      <c r="G5" s="183"/>
      <c r="H5" s="183"/>
      <c r="I5" s="183"/>
      <c r="J5" s="183"/>
      <c r="K5" s="129"/>
      <c r="L5"/>
      <c r="M5"/>
      <c r="N5"/>
      <c r="O5"/>
      <c r="P5"/>
      <c r="Q5"/>
      <c r="R5"/>
      <c r="S5"/>
    </row>
    <row r="6" spans="1:19" ht="12.75">
      <c r="A6" s="129"/>
      <c r="B6" s="130"/>
      <c r="C6" s="126"/>
      <c r="D6" s="130"/>
      <c r="E6" s="186" t="s">
        <v>539</v>
      </c>
      <c r="F6" s="182" t="s">
        <v>540</v>
      </c>
      <c r="G6" s="183"/>
      <c r="H6" s="183"/>
      <c r="I6" s="183"/>
      <c r="J6" s="183"/>
      <c r="K6" s="129"/>
      <c r="L6"/>
      <c r="M6"/>
      <c r="N6"/>
      <c r="O6"/>
      <c r="P6"/>
      <c r="Q6"/>
      <c r="R6"/>
      <c r="S6"/>
    </row>
    <row r="7" spans="1:19" ht="12.75">
      <c r="A7" s="129"/>
      <c r="B7" s="130"/>
      <c r="C7" s="130"/>
      <c r="D7" s="130"/>
      <c r="E7" s="187"/>
      <c r="F7"/>
      <c r="G7" s="188"/>
      <c r="H7" s="189"/>
      <c r="I7" s="126"/>
      <c r="J7" s="189"/>
      <c r="K7" s="129"/>
      <c r="L7"/>
      <c r="M7"/>
      <c r="N7"/>
      <c r="O7"/>
      <c r="P7"/>
      <c r="Q7"/>
      <c r="R7"/>
      <c r="S7"/>
    </row>
    <row r="8" spans="1:10" s="126" customFormat="1" ht="12.75">
      <c r="A8" s="190">
        <v>41640</v>
      </c>
      <c r="B8" s="191" t="s">
        <v>541</v>
      </c>
      <c r="C8" s="191"/>
      <c r="D8" s="191"/>
      <c r="E8" s="191"/>
      <c r="F8" s="192" t="s">
        <v>542</v>
      </c>
      <c r="G8" s="193"/>
      <c r="H8" s="174"/>
      <c r="I8" s="194"/>
      <c r="J8" s="189"/>
    </row>
    <row r="9" spans="1:19" ht="12.75">
      <c r="A9" s="190"/>
      <c r="B9" s="195" t="s">
        <v>543</v>
      </c>
      <c r="C9" s="196" t="s">
        <v>544</v>
      </c>
      <c r="D9" s="197" t="s">
        <v>545</v>
      </c>
      <c r="E9" s="198" t="s">
        <v>544</v>
      </c>
      <c r="F9" s="199"/>
      <c r="G9" s="193"/>
      <c r="I9" s="194"/>
      <c r="J9" s="189"/>
      <c r="K9" s="126"/>
      <c r="L9"/>
      <c r="M9"/>
      <c r="N9"/>
      <c r="O9"/>
      <c r="P9"/>
      <c r="Q9"/>
      <c r="R9"/>
      <c r="S9"/>
    </row>
    <row r="10" spans="1:19" ht="13.5">
      <c r="A10" s="190"/>
      <c r="B10" s="2">
        <f aca="true" t="shared" si="0" ref="B10:B36">IF(C97="SD",B97,"")</f>
        <v>0</v>
      </c>
      <c r="C10" s="200">
        <f>IF(ISBLANK(B10),"",VLOOKUP(B10,Données!$BG$9:$BH$200,2,0))</f>
        <v>0</v>
      </c>
      <c r="D10" s="48">
        <f aca="true" t="shared" si="1" ref="D10:D36">IF(C97="R",B97,"")</f>
        <v>0</v>
      </c>
      <c r="E10" s="189">
        <f>IF(ISBLANK(D10),"",VLOOKUP(D10,Données!$BJ$9:$BK$200,2,0))</f>
        <v>0</v>
      </c>
      <c r="F10" s="199"/>
      <c r="G10" s="193"/>
      <c r="I10" s="194"/>
      <c r="J10" s="189"/>
      <c r="K10" s="126"/>
      <c r="L10"/>
      <c r="M10"/>
      <c r="N10"/>
      <c r="O10"/>
      <c r="P10"/>
      <c r="Q10"/>
      <c r="R10"/>
      <c r="S10"/>
    </row>
    <row r="11" spans="1:19" ht="13.5">
      <c r="A11" s="190"/>
      <c r="B11" s="2">
        <f t="shared" si="0"/>
        <v>0</v>
      </c>
      <c r="C11" s="200">
        <f>IF(ISBLANK(B11),"",VLOOKUP(B11,Données!$BG$9:$BH$200,2,0))</f>
        <v>0</v>
      </c>
      <c r="D11" s="48">
        <f t="shared" si="1"/>
        <v>0</v>
      </c>
      <c r="E11" s="189">
        <f>IF(ISBLANK(D11),"",VLOOKUP(D11,Données!$BJ$9:$BK$200,2,0))</f>
        <v>0</v>
      </c>
      <c r="F11" s="199"/>
      <c r="G11" s="193"/>
      <c r="I11" s="194"/>
      <c r="J11" s="189"/>
      <c r="K11" s="126"/>
      <c r="L11"/>
      <c r="M11"/>
      <c r="N11"/>
      <c r="O11"/>
      <c r="P11"/>
      <c r="Q11"/>
      <c r="R11"/>
      <c r="S11"/>
    </row>
    <row r="12" spans="1:19" ht="13.5">
      <c r="A12" s="190"/>
      <c r="B12" s="2">
        <f t="shared" si="0"/>
        <v>0</v>
      </c>
      <c r="C12" s="200">
        <f>IF(ISBLANK(B12),"",VLOOKUP(B12,Données!$BG$9:$BH$200,2,0))</f>
        <v>0</v>
      </c>
      <c r="D12" s="48">
        <f t="shared" si="1"/>
        <v>0</v>
      </c>
      <c r="E12" s="189">
        <f>IF(ISBLANK(D12),"",VLOOKUP(D12,Données!$BJ$9:$BK$200,2,0))</f>
        <v>0</v>
      </c>
      <c r="F12" s="199"/>
      <c r="G12" s="193"/>
      <c r="I12" s="194"/>
      <c r="J12" s="189"/>
      <c r="K12" s="126"/>
      <c r="L12"/>
      <c r="M12"/>
      <c r="N12"/>
      <c r="O12"/>
      <c r="P12"/>
      <c r="Q12"/>
      <c r="R12"/>
      <c r="S12"/>
    </row>
    <row r="13" spans="1:19" ht="13.5">
      <c r="A13" s="190"/>
      <c r="B13" s="2">
        <f t="shared" si="0"/>
        <v>0</v>
      </c>
      <c r="C13" s="200">
        <f>IF(ISBLANK(B13),"",VLOOKUP(B13,Données!$BG$9:$BH$200,2,0))</f>
        <v>0</v>
      </c>
      <c r="D13" s="48">
        <f t="shared" si="1"/>
        <v>0</v>
      </c>
      <c r="E13" s="189">
        <f>IF(ISBLANK(D13),"",VLOOKUP(D13,Données!$BJ$9:$BK$200,2,0))</f>
        <v>0</v>
      </c>
      <c r="F13" s="199"/>
      <c r="G13" s="193"/>
      <c r="I13" s="194"/>
      <c r="J13" s="189"/>
      <c r="K13" s="126"/>
      <c r="L13"/>
      <c r="M13"/>
      <c r="N13"/>
      <c r="O13"/>
      <c r="P13"/>
      <c r="Q13"/>
      <c r="R13"/>
      <c r="S13"/>
    </row>
    <row r="14" spans="1:19" ht="13.5">
      <c r="A14" s="190"/>
      <c r="B14" s="2">
        <f t="shared" si="0"/>
        <v>0</v>
      </c>
      <c r="C14" s="200">
        <f>IF(ISBLANK(B14),"",VLOOKUP(B14,Données!$BG$9:$BH$200,2,0))</f>
        <v>0</v>
      </c>
      <c r="D14" s="48">
        <f t="shared" si="1"/>
        <v>0</v>
      </c>
      <c r="E14" s="189">
        <f>IF(ISBLANK(D14),"",VLOOKUP(D14,Données!$BJ$9:$BK$200,2,0))</f>
        <v>0</v>
      </c>
      <c r="F14" s="199"/>
      <c r="G14" s="193"/>
      <c r="I14" s="194"/>
      <c r="J14" s="189"/>
      <c r="K14" s="126"/>
      <c r="L14"/>
      <c r="M14"/>
      <c r="N14"/>
      <c r="O14"/>
      <c r="P14"/>
      <c r="Q14"/>
      <c r="R14"/>
      <c r="S14"/>
    </row>
    <row r="15" spans="1:19" ht="13.5">
      <c r="A15" s="190"/>
      <c r="B15" s="2">
        <f t="shared" si="0"/>
        <v>0</v>
      </c>
      <c r="C15" s="200">
        <f>IF(ISBLANK(B15),"",VLOOKUP(B15,Données!$BG$9:$BH$200,2,0))</f>
        <v>0</v>
      </c>
      <c r="D15" s="48">
        <f t="shared" si="1"/>
        <v>0</v>
      </c>
      <c r="E15" s="189">
        <f>IF(ISBLANK(D15),"",VLOOKUP(D15,Données!$BJ$9:$BK$200,2,0))</f>
        <v>0</v>
      </c>
      <c r="F15" s="199"/>
      <c r="G15" s="193"/>
      <c r="I15" s="194"/>
      <c r="J15" s="189"/>
      <c r="K15" s="126"/>
      <c r="L15"/>
      <c r="M15"/>
      <c r="N15"/>
      <c r="O15"/>
      <c r="P15"/>
      <c r="Q15"/>
      <c r="R15"/>
      <c r="S15"/>
    </row>
    <row r="16" spans="1:19" ht="13.5">
      <c r="A16" s="190"/>
      <c r="B16" s="2">
        <f t="shared" si="0"/>
        <v>0</v>
      </c>
      <c r="C16" s="200">
        <f>IF(ISBLANK(B16),"",VLOOKUP(B16,Données!$BG$9:$BH$200,2,0))</f>
        <v>0</v>
      </c>
      <c r="D16" s="48">
        <f t="shared" si="1"/>
        <v>0</v>
      </c>
      <c r="E16" s="189">
        <f>IF(ISBLANK(D16),"",VLOOKUP(D16,Données!$BJ$9:$BK$200,2,0))</f>
        <v>0</v>
      </c>
      <c r="F16" s="199"/>
      <c r="G16" s="193"/>
      <c r="I16" s="194"/>
      <c r="J16" s="189"/>
      <c r="K16" s="126"/>
      <c r="L16"/>
      <c r="M16"/>
      <c r="N16"/>
      <c r="O16"/>
      <c r="P16"/>
      <c r="Q16"/>
      <c r="R16"/>
      <c r="S16"/>
    </row>
    <row r="17" spans="1:19" ht="13.5">
      <c r="A17" s="190"/>
      <c r="B17" s="2">
        <f t="shared" si="0"/>
        <v>0</v>
      </c>
      <c r="C17" s="200">
        <f>IF(ISBLANK(B17),"",VLOOKUP(B17,Données!$BG$9:$BH$200,2,0))</f>
        <v>0</v>
      </c>
      <c r="D17" s="48">
        <f t="shared" si="1"/>
        <v>0</v>
      </c>
      <c r="E17" s="189">
        <f>IF(ISBLANK(D17),"",VLOOKUP(D17,Données!$BJ$9:$BK$200,2,0))</f>
        <v>0</v>
      </c>
      <c r="F17" s="199"/>
      <c r="G17" s="193"/>
      <c r="I17" s="194"/>
      <c r="J17" s="189"/>
      <c r="K17" s="126"/>
      <c r="L17"/>
      <c r="M17"/>
      <c r="N17"/>
      <c r="O17"/>
      <c r="P17"/>
      <c r="Q17"/>
      <c r="R17"/>
      <c r="S17"/>
    </row>
    <row r="18" spans="1:19" ht="13.5">
      <c r="A18" s="190"/>
      <c r="B18" s="2">
        <f t="shared" si="0"/>
        <v>0</v>
      </c>
      <c r="C18" s="200">
        <f>IF(ISBLANK(B18),"",VLOOKUP(B18,Données!$BG$9:$BH$200,2,0))</f>
        <v>0</v>
      </c>
      <c r="D18" s="48">
        <f t="shared" si="1"/>
        <v>0</v>
      </c>
      <c r="E18" s="189">
        <f>IF(ISBLANK(D18),"",VLOOKUP(D18,Données!$BJ$9:$BK$200,2,0))</f>
        <v>0</v>
      </c>
      <c r="F18" s="199"/>
      <c r="G18" s="193"/>
      <c r="I18" s="194"/>
      <c r="J18" s="189"/>
      <c r="K18" s="126"/>
      <c r="L18"/>
      <c r="M18"/>
      <c r="N18"/>
      <c r="O18"/>
      <c r="P18"/>
      <c r="Q18"/>
      <c r="R18"/>
      <c r="S18"/>
    </row>
    <row r="19" spans="1:19" ht="13.5">
      <c r="A19" s="190"/>
      <c r="B19" s="2">
        <f t="shared" si="0"/>
        <v>0</v>
      </c>
      <c r="C19" s="200">
        <f>IF(ISBLANK(B19),"",VLOOKUP(B19,Données!$BG$9:$BH$200,2,0))</f>
        <v>0</v>
      </c>
      <c r="D19" s="48">
        <f t="shared" si="1"/>
        <v>0</v>
      </c>
      <c r="E19" s="189">
        <f>IF(ISBLANK(D19),"",VLOOKUP(D19,Données!$BJ$9:$BK$200,2,0))</f>
        <v>0</v>
      </c>
      <c r="F19" s="199"/>
      <c r="G19" s="193"/>
      <c r="I19" s="194"/>
      <c r="J19" s="189"/>
      <c r="K19" s="126"/>
      <c r="L19"/>
      <c r="M19"/>
      <c r="N19"/>
      <c r="O19"/>
      <c r="P19"/>
      <c r="Q19"/>
      <c r="R19"/>
      <c r="S19"/>
    </row>
    <row r="20" spans="1:19" ht="13.5">
      <c r="A20" s="190"/>
      <c r="B20" s="2">
        <f t="shared" si="0"/>
        <v>0</v>
      </c>
      <c r="C20" s="200">
        <f>IF(ISBLANK(B20),"",VLOOKUP(B20,Données!$BG$9:$BH$200,2,0))</f>
        <v>0</v>
      </c>
      <c r="D20" s="48">
        <f t="shared" si="1"/>
        <v>0</v>
      </c>
      <c r="E20" s="189">
        <f>IF(ISBLANK(D20),"",VLOOKUP(D20,Données!$BJ$9:$BK$200,2,0))</f>
        <v>0</v>
      </c>
      <c r="F20" s="199"/>
      <c r="G20" s="193"/>
      <c r="I20" s="194"/>
      <c r="J20" s="189"/>
      <c r="K20" s="126"/>
      <c r="L20"/>
      <c r="M20"/>
      <c r="N20"/>
      <c r="O20"/>
      <c r="P20"/>
      <c r="Q20"/>
      <c r="R20"/>
      <c r="S20"/>
    </row>
    <row r="21" spans="1:19" ht="13.5">
      <c r="A21" s="190"/>
      <c r="B21" s="2">
        <f t="shared" si="0"/>
        <v>0</v>
      </c>
      <c r="C21" s="200">
        <f>IF(ISBLANK(B21),"",VLOOKUP(B21,Données!$BG$9:$BH$200,2,0))</f>
        <v>0</v>
      </c>
      <c r="D21" s="48">
        <f t="shared" si="1"/>
        <v>0</v>
      </c>
      <c r="E21" s="189">
        <f>IF(ISBLANK(D21),"",VLOOKUP(D21,Données!$BJ$9:$BK$200,2,0))</f>
        <v>0</v>
      </c>
      <c r="F21" s="199"/>
      <c r="G21" s="193"/>
      <c r="I21" s="194"/>
      <c r="J21" s="189"/>
      <c r="K21" s="126"/>
      <c r="L21"/>
      <c r="M21"/>
      <c r="N21"/>
      <c r="O21"/>
      <c r="P21"/>
      <c r="Q21"/>
      <c r="R21"/>
      <c r="S21"/>
    </row>
    <row r="22" spans="1:19" ht="13.5">
      <c r="A22" s="190"/>
      <c r="B22" s="2">
        <f t="shared" si="0"/>
        <v>0</v>
      </c>
      <c r="C22" s="200">
        <f>IF(ISBLANK(B22),"",VLOOKUP(B22,Données!$BG$9:$BH$200,2,0))</f>
        <v>0</v>
      </c>
      <c r="D22" s="48">
        <f t="shared" si="1"/>
        <v>0</v>
      </c>
      <c r="E22" s="189">
        <f>IF(ISBLANK(D22),"",VLOOKUP(D22,Données!$BJ$9:$BK$200,2,0))</f>
        <v>0</v>
      </c>
      <c r="F22" s="199"/>
      <c r="G22" s="193"/>
      <c r="I22" s="194"/>
      <c r="J22" s="189"/>
      <c r="K22" s="126"/>
      <c r="L22"/>
      <c r="M22"/>
      <c r="N22"/>
      <c r="O22"/>
      <c r="P22"/>
      <c r="Q22"/>
      <c r="R22"/>
      <c r="S22"/>
    </row>
    <row r="23" spans="1:19" ht="13.5">
      <c r="A23" s="190"/>
      <c r="B23" s="2">
        <f t="shared" si="0"/>
        <v>0</v>
      </c>
      <c r="C23" s="200">
        <f>IF(ISBLANK(B23),"",VLOOKUP(B23,Données!$BG$9:$BH$200,2,0))</f>
        <v>0</v>
      </c>
      <c r="D23" s="48">
        <f t="shared" si="1"/>
        <v>0</v>
      </c>
      <c r="E23" s="189">
        <f>IF(ISBLANK(D23),"",VLOOKUP(D23,Données!$BJ$9:$BK$200,2,0))</f>
        <v>0</v>
      </c>
      <c r="F23" s="199"/>
      <c r="G23" s="193"/>
      <c r="I23" s="194"/>
      <c r="J23" s="189"/>
      <c r="K23" s="126"/>
      <c r="L23"/>
      <c r="M23"/>
      <c r="N23"/>
      <c r="O23"/>
      <c r="P23"/>
      <c r="Q23"/>
      <c r="R23"/>
      <c r="S23"/>
    </row>
    <row r="24" spans="1:19" ht="13.5">
      <c r="A24" s="190"/>
      <c r="B24" s="2">
        <f t="shared" si="0"/>
        <v>0</v>
      </c>
      <c r="C24" s="200">
        <f>IF(ISBLANK(B24),"",VLOOKUP(B24,Données!$BG$9:$BH$200,2,0))</f>
        <v>0</v>
      </c>
      <c r="D24" s="48">
        <f t="shared" si="1"/>
        <v>0</v>
      </c>
      <c r="E24" s="189">
        <f>IF(ISBLANK(D24),"",VLOOKUP(D24,Données!$BJ$9:$BK$200,2,0))</f>
        <v>0</v>
      </c>
      <c r="F24" s="199"/>
      <c r="G24" s="193"/>
      <c r="I24" s="194"/>
      <c r="J24" s="189"/>
      <c r="K24" s="126"/>
      <c r="L24"/>
      <c r="M24"/>
      <c r="N24"/>
      <c r="O24"/>
      <c r="P24"/>
      <c r="Q24"/>
      <c r="R24"/>
      <c r="S24"/>
    </row>
    <row r="25" spans="1:19" ht="13.5">
      <c r="A25" s="190"/>
      <c r="B25" s="2">
        <f t="shared" si="0"/>
        <v>0</v>
      </c>
      <c r="C25" s="200">
        <f>IF(ISBLANK(B25),"",VLOOKUP(B25,Données!$BG$9:$BH$200,2,0))</f>
        <v>0</v>
      </c>
      <c r="D25" s="48">
        <f t="shared" si="1"/>
        <v>0</v>
      </c>
      <c r="E25" s="189">
        <f>IF(ISBLANK(D25),"",VLOOKUP(D25,Données!$BJ$9:$BK$200,2,0))</f>
        <v>0</v>
      </c>
      <c r="F25" s="199"/>
      <c r="G25" s="193"/>
      <c r="I25" s="194"/>
      <c r="J25" s="189"/>
      <c r="K25" s="126"/>
      <c r="L25"/>
      <c r="M25"/>
      <c r="N25"/>
      <c r="O25"/>
      <c r="P25"/>
      <c r="Q25"/>
      <c r="R25"/>
      <c r="S25"/>
    </row>
    <row r="26" spans="1:19" ht="13.5">
      <c r="A26" s="190"/>
      <c r="B26" s="2">
        <f t="shared" si="0"/>
        <v>0</v>
      </c>
      <c r="C26" s="200">
        <f>IF(ISBLANK(B26),"",VLOOKUP(B26,Données!$BG$9:$BH$200,2,0))</f>
        <v>0</v>
      </c>
      <c r="D26" s="48">
        <f t="shared" si="1"/>
        <v>0</v>
      </c>
      <c r="E26" s="189">
        <f>IF(ISBLANK(D26),"",VLOOKUP(D26,Données!$BJ$9:$BK$200,2,0))</f>
        <v>0</v>
      </c>
      <c r="F26" s="199"/>
      <c r="G26" s="193"/>
      <c r="I26" s="194"/>
      <c r="J26" s="189"/>
      <c r="K26" s="126"/>
      <c r="L26"/>
      <c r="M26"/>
      <c r="N26"/>
      <c r="O26"/>
      <c r="P26"/>
      <c r="Q26"/>
      <c r="R26"/>
      <c r="S26"/>
    </row>
    <row r="27" spans="1:19" ht="13.5">
      <c r="A27" s="190"/>
      <c r="B27" s="2">
        <f t="shared" si="0"/>
        <v>0</v>
      </c>
      <c r="C27" s="200">
        <f>IF(ISBLANK(B27),"",VLOOKUP(B27,Données!$BG$9:$BH$200,2,0))</f>
        <v>0</v>
      </c>
      <c r="D27" s="48">
        <f t="shared" si="1"/>
        <v>0</v>
      </c>
      <c r="E27" s="189">
        <f>IF(ISBLANK(D27),"",VLOOKUP(D27,Données!$BJ$9:$BK$200,2,0))</f>
        <v>0</v>
      </c>
      <c r="F27" s="199"/>
      <c r="G27" s="193"/>
      <c r="I27" s="194"/>
      <c r="J27" s="189"/>
      <c r="K27" s="126"/>
      <c r="L27"/>
      <c r="M27"/>
      <c r="N27"/>
      <c r="O27"/>
      <c r="P27"/>
      <c r="Q27"/>
      <c r="R27"/>
      <c r="S27"/>
    </row>
    <row r="28" spans="1:19" ht="13.5">
      <c r="A28" s="190"/>
      <c r="B28" s="2">
        <f t="shared" si="0"/>
        <v>0</v>
      </c>
      <c r="C28" s="200">
        <f>IF(ISBLANK(B28),"",VLOOKUP(B28,Données!$BG$9:$BH$200,2,0))</f>
        <v>0</v>
      </c>
      <c r="D28" s="48">
        <f t="shared" si="1"/>
        <v>0</v>
      </c>
      <c r="E28" s="189">
        <f>IF(ISBLANK(D28),"",VLOOKUP(D28,Données!$BJ$9:$BK$200,2,0))</f>
        <v>0</v>
      </c>
      <c r="F28" s="199"/>
      <c r="G28" s="193"/>
      <c r="I28" s="194"/>
      <c r="J28" s="189"/>
      <c r="K28" s="126"/>
      <c r="L28"/>
      <c r="M28"/>
      <c r="N28"/>
      <c r="O28"/>
      <c r="P28"/>
      <c r="Q28"/>
      <c r="R28"/>
      <c r="S28"/>
    </row>
    <row r="29" spans="1:19" ht="13.5">
      <c r="A29" s="190"/>
      <c r="B29" s="2">
        <f t="shared" si="0"/>
        <v>0</v>
      </c>
      <c r="C29" s="200">
        <f>IF(ISBLANK(B29),"",VLOOKUP(B29,Données!$BG$9:$BH$200,2,0))</f>
        <v>0</v>
      </c>
      <c r="D29" s="48">
        <f t="shared" si="1"/>
        <v>0</v>
      </c>
      <c r="E29" s="189">
        <f>IF(ISBLANK(D29),"",VLOOKUP(D29,Données!$BJ$9:$BK$200,2,0))</f>
        <v>0</v>
      </c>
      <c r="F29" s="199"/>
      <c r="G29" s="193"/>
      <c r="I29" s="194"/>
      <c r="J29" s="189"/>
      <c r="K29" s="126"/>
      <c r="L29"/>
      <c r="M29"/>
      <c r="N29"/>
      <c r="O29"/>
      <c r="P29"/>
      <c r="Q29"/>
      <c r="R29"/>
      <c r="S29"/>
    </row>
    <row r="30" spans="1:19" ht="13.5">
      <c r="A30" s="190"/>
      <c r="B30" s="2">
        <f t="shared" si="0"/>
        <v>0</v>
      </c>
      <c r="C30" s="200">
        <f>IF(ISBLANK(B30),"",VLOOKUP(B30,Données!$BG$9:$BH$200,2,0))</f>
        <v>0</v>
      </c>
      <c r="D30" s="48">
        <f t="shared" si="1"/>
        <v>0</v>
      </c>
      <c r="E30" s="189">
        <f>IF(ISBLANK(D30),"",VLOOKUP(D30,Données!$BJ$9:$BK$200,2,0))</f>
        <v>0</v>
      </c>
      <c r="F30" s="199"/>
      <c r="G30" s="193"/>
      <c r="I30" s="194"/>
      <c r="J30" s="189"/>
      <c r="K30" s="126"/>
      <c r="L30"/>
      <c r="M30"/>
      <c r="N30"/>
      <c r="O30"/>
      <c r="P30"/>
      <c r="Q30"/>
      <c r="R30"/>
      <c r="S30"/>
    </row>
    <row r="31" spans="1:19" ht="13.5">
      <c r="A31" s="190"/>
      <c r="B31" s="2">
        <f t="shared" si="0"/>
        <v>0</v>
      </c>
      <c r="C31" s="200">
        <f>IF(ISBLANK(B31),"",VLOOKUP(B31,Données!$BG$9:$BH$200,2,0))</f>
        <v>0</v>
      </c>
      <c r="D31" s="48">
        <f t="shared" si="1"/>
        <v>0</v>
      </c>
      <c r="E31" s="189">
        <f>IF(ISBLANK(D31),"",VLOOKUP(D31,Données!$BJ$9:$BK$200,2,0))</f>
        <v>0</v>
      </c>
      <c r="F31" s="199"/>
      <c r="G31" s="193"/>
      <c r="I31" s="194"/>
      <c r="J31" s="189"/>
      <c r="K31" s="126"/>
      <c r="L31"/>
      <c r="M31"/>
      <c r="N31"/>
      <c r="O31"/>
      <c r="P31"/>
      <c r="Q31"/>
      <c r="R31"/>
      <c r="S31"/>
    </row>
    <row r="32" spans="1:19" ht="13.5">
      <c r="A32" s="190"/>
      <c r="B32" s="2">
        <f t="shared" si="0"/>
        <v>0</v>
      </c>
      <c r="C32" s="200">
        <f>IF(ISBLANK(B32),"",VLOOKUP(B32,Données!$BG$9:$BH$200,2,0))</f>
        <v>0</v>
      </c>
      <c r="D32" s="48">
        <f t="shared" si="1"/>
        <v>0</v>
      </c>
      <c r="E32" s="189">
        <f>IF(ISBLANK(D32),"",VLOOKUP(D32,Données!$BJ$9:$BK$200,2,0))</f>
        <v>0</v>
      </c>
      <c r="F32" s="199"/>
      <c r="G32" s="193"/>
      <c r="I32" s="194"/>
      <c r="J32" s="189"/>
      <c r="K32" s="126"/>
      <c r="L32"/>
      <c r="M32"/>
      <c r="N32"/>
      <c r="O32"/>
      <c r="P32"/>
      <c r="Q32"/>
      <c r="R32"/>
      <c r="S32"/>
    </row>
    <row r="33" spans="1:19" ht="13.5">
      <c r="A33" s="190"/>
      <c r="B33" s="2">
        <f t="shared" si="0"/>
        <v>0</v>
      </c>
      <c r="C33" s="200">
        <f>IF(ISBLANK(B33),"",VLOOKUP(B33,Données!$BG$9:$BH$200,2,0))</f>
        <v>0</v>
      </c>
      <c r="D33" s="48">
        <f t="shared" si="1"/>
        <v>0</v>
      </c>
      <c r="E33" s="189">
        <f>IF(ISBLANK(D33),"",VLOOKUP(D33,Données!$BJ$9:$BK$200,2,0))</f>
        <v>0</v>
      </c>
      <c r="F33" s="199"/>
      <c r="G33" s="193"/>
      <c r="I33" s="194"/>
      <c r="J33" s="189"/>
      <c r="K33" s="126"/>
      <c r="L33"/>
      <c r="M33"/>
      <c r="N33"/>
      <c r="O33"/>
      <c r="P33"/>
      <c r="Q33"/>
      <c r="R33"/>
      <c r="S33"/>
    </row>
    <row r="34" spans="1:19" ht="13.5">
      <c r="A34" s="190"/>
      <c r="B34" s="2">
        <f t="shared" si="0"/>
        <v>0</v>
      </c>
      <c r="C34" s="200">
        <f>IF(ISBLANK(B34),"",VLOOKUP(B34,Données!$BG$9:$BH$200,2,0))</f>
        <v>0</v>
      </c>
      <c r="D34" s="48">
        <f t="shared" si="1"/>
        <v>0</v>
      </c>
      <c r="E34" s="189">
        <f>IF(ISBLANK(D34),"",VLOOKUP(D34,Données!$BJ$9:$BK$200,2,0))</f>
        <v>0</v>
      </c>
      <c r="F34" s="199"/>
      <c r="G34" s="193"/>
      <c r="I34" s="194"/>
      <c r="J34" s="189"/>
      <c r="K34" s="126"/>
      <c r="L34"/>
      <c r="M34"/>
      <c r="N34"/>
      <c r="O34"/>
      <c r="P34"/>
      <c r="Q34"/>
      <c r="R34"/>
      <c r="S34"/>
    </row>
    <row r="35" spans="1:19" ht="13.5">
      <c r="A35" s="190"/>
      <c r="B35" s="2">
        <f t="shared" si="0"/>
        <v>0</v>
      </c>
      <c r="C35" s="200">
        <f>IF(ISBLANK(B35),"",VLOOKUP(B35,Données!$BG$9:$BH$200,2,0))</f>
        <v>0</v>
      </c>
      <c r="D35" s="48">
        <f t="shared" si="1"/>
        <v>0</v>
      </c>
      <c r="E35" s="189">
        <f>IF(ISBLANK(D35),"",VLOOKUP(D35,Données!$BJ$9:$BK$200,2,0))</f>
        <v>0</v>
      </c>
      <c r="F35" s="199"/>
      <c r="G35" s="193"/>
      <c r="I35" s="194"/>
      <c r="J35" s="189"/>
      <c r="K35" s="126"/>
      <c r="L35"/>
      <c r="M35"/>
      <c r="N35"/>
      <c r="O35"/>
      <c r="P35"/>
      <c r="Q35"/>
      <c r="R35"/>
      <c r="S35"/>
    </row>
    <row r="36" spans="1:19" ht="13.5">
      <c r="A36" s="190"/>
      <c r="B36" s="2">
        <f t="shared" si="0"/>
        <v>0</v>
      </c>
      <c r="C36" s="200">
        <f>IF(ISBLANK(B36),"",VLOOKUP(B36,Données!$BG$9:$BH$200,2,0))</f>
        <v>0</v>
      </c>
      <c r="D36" s="48">
        <f t="shared" si="1"/>
        <v>0</v>
      </c>
      <c r="E36" s="189">
        <f>IF(ISBLANK(D36),"",VLOOKUP(D36,Données!$BJ$9:$BK$200,2,0))</f>
        <v>0</v>
      </c>
      <c r="F36" s="199"/>
      <c r="G36" s="193"/>
      <c r="I36" s="194"/>
      <c r="J36" s="189"/>
      <c r="K36" s="126"/>
      <c r="L36"/>
      <c r="M36"/>
      <c r="N36"/>
      <c r="O36"/>
      <c r="P36"/>
      <c r="Q36"/>
      <c r="R36"/>
      <c r="S36"/>
    </row>
    <row r="37" spans="1:19" ht="12.75">
      <c r="A37" s="190">
        <v>41640</v>
      </c>
      <c r="B37" s="201" t="s">
        <v>546</v>
      </c>
      <c r="C37" s="201"/>
      <c r="D37" s="201"/>
      <c r="E37" s="201"/>
      <c r="F37" s="199"/>
      <c r="G37" s="193"/>
      <c r="I37" s="194"/>
      <c r="J37" s="189"/>
      <c r="K37" s="126"/>
      <c r="L37"/>
      <c r="M37"/>
      <c r="N37"/>
      <c r="O37"/>
      <c r="P37"/>
      <c r="Q37"/>
      <c r="R37"/>
      <c r="S37"/>
    </row>
    <row r="38" spans="1:19" ht="12.75">
      <c r="A38" s="190"/>
      <c r="B38" s="33" t="s">
        <v>8</v>
      </c>
      <c r="C38" s="33" t="s">
        <v>547</v>
      </c>
      <c r="D38" s="33" t="s">
        <v>17</v>
      </c>
      <c r="E38" s="202" t="s">
        <v>14</v>
      </c>
      <c r="F38" s="199"/>
      <c r="G38" s="193"/>
      <c r="I38" s="194"/>
      <c r="J38" s="189"/>
      <c r="K38" s="126"/>
      <c r="L38"/>
      <c r="M38"/>
      <c r="N38"/>
      <c r="O38"/>
      <c r="P38"/>
      <c r="Q38"/>
      <c r="R38"/>
      <c r="S38"/>
    </row>
    <row r="39" spans="1:19" ht="13.5">
      <c r="A39" s="190"/>
      <c r="B39" s="203"/>
      <c r="C39" s="5"/>
      <c r="D39" s="5">
        <f>IF(OR(ISBLANK(B39),NOT(OR(C39="SD",C39="P"))),"",VLOOKUP(B39,Données!$AN$9:$AO$200,2,0))</f>
      </c>
      <c r="E39" s="5">
        <f>IF(OR(ISBLANK(B39),OR(C39="Rec",C39="P")),"",IF(C39="SD",VLOOKUP($B39,Données!$AU$9:$AV$200,2,0),IF(C39="Ec",VLOOKUP($B39,Données!$AX$9:$AY$200,2,0),IF(C39="RecEc",VLOOKUP($B39,Données!$BA$9:$BB$200,2,0),VLOOKUP($B39,Données!$AQ$9:$AR$200,2,0)))))</f>
        <v>0</v>
      </c>
      <c r="F39" s="199"/>
      <c r="G39" s="193"/>
      <c r="I39" s="194"/>
      <c r="J39" s="189"/>
      <c r="K39" s="126"/>
      <c r="L39"/>
      <c r="M39"/>
      <c r="N39"/>
      <c r="O39"/>
      <c r="P39"/>
      <c r="Q39"/>
      <c r="R39"/>
      <c r="S39"/>
    </row>
    <row r="40" spans="1:19" ht="13.5">
      <c r="A40" s="190"/>
      <c r="B40" s="203"/>
      <c r="C40" s="5"/>
      <c r="D40" s="5">
        <f>IF(OR(ISBLANK(B40),NOT(OR(C40="SD",C40="P"))),"",VLOOKUP(B40,Données!$AN$9:$AO$200,2,0))</f>
      </c>
      <c r="E40" s="5">
        <f>IF(OR(ISBLANK(B40),OR(C40="Rec",C40="P")),"",IF(C40="SD",VLOOKUP($B40,Données!$AU$9:$AV$200,2,0),IF(C40="Ec",VLOOKUP($B40,Données!$AX$9:$AY$200,2,0),IF(C40="RecEc",VLOOKUP($B40,Données!$BA$9:$BB$200,2,0),VLOOKUP($B40,Données!$AQ$9:$AR$200,2,0)))))</f>
        <v>0</v>
      </c>
      <c r="F40" s="199"/>
      <c r="G40" s="193"/>
      <c r="I40" s="194"/>
      <c r="J40" s="189"/>
      <c r="K40" s="126"/>
      <c r="L40"/>
      <c r="M40"/>
      <c r="N40"/>
      <c r="O40"/>
      <c r="P40"/>
      <c r="Q40"/>
      <c r="R40"/>
      <c r="S40"/>
    </row>
    <row r="41" spans="1:19" ht="13.5">
      <c r="A41" s="190"/>
      <c r="B41" s="203"/>
      <c r="C41" s="5"/>
      <c r="D41" s="5">
        <f>IF(OR(ISBLANK(B41),NOT(OR(C41="SD",C41="P"))),"",VLOOKUP(B41,Données!$AN$9:$AO$200,2,0))</f>
      </c>
      <c r="E41" s="5">
        <f>IF(OR(ISBLANK(B41),OR(C41="Rec",C41="P")),"",IF(C41="SD",VLOOKUP($B41,Données!$AU$9:$AV$200,2,0),IF(C41="Ec",VLOOKUP($B41,Données!$AX$9:$AY$200,2,0),IF(C41="RecEc",VLOOKUP($B41,Données!$BA$9:$BB$200,2,0),VLOOKUP($B41,Données!$AQ$9:$AR$200,2,0)))))</f>
        <v>0</v>
      </c>
      <c r="F41" s="199"/>
      <c r="G41" s="193"/>
      <c r="I41" s="194"/>
      <c r="J41" s="189"/>
      <c r="K41" s="126"/>
      <c r="L41"/>
      <c r="M41"/>
      <c r="N41"/>
      <c r="O41"/>
      <c r="P41"/>
      <c r="Q41"/>
      <c r="R41"/>
      <c r="S41"/>
    </row>
    <row r="42" spans="1:19" ht="13.5">
      <c r="A42" s="190"/>
      <c r="B42" s="203"/>
      <c r="C42" s="5"/>
      <c r="D42" s="5">
        <f>IF(OR(ISBLANK(B42),NOT(OR(C42="SD",C42="P"))),"",VLOOKUP(B42,Données!$AN$9:$AO$200,2,0))</f>
      </c>
      <c r="E42" s="5">
        <f>IF(OR(ISBLANK(B42),OR(C42="Rec",C42="P")),"",IF(C42="SD",VLOOKUP($B42,Données!$AU$9:$AV$200,2,0),IF(C42="Ec",VLOOKUP($B42,Données!$AX$9:$AY$200,2,0),IF(C42="RecEc",VLOOKUP($B42,Données!$BA$9:$BB$200,2,0),VLOOKUP($B42,Données!$AQ$9:$AR$200,2,0)))))</f>
        <v>0</v>
      </c>
      <c r="F42" s="199"/>
      <c r="G42" s="193"/>
      <c r="I42" s="194"/>
      <c r="J42" s="189"/>
      <c r="K42" s="126"/>
      <c r="L42"/>
      <c r="M42"/>
      <c r="N42"/>
      <c r="O42"/>
      <c r="P42"/>
      <c r="Q42"/>
      <c r="R42"/>
      <c r="S42"/>
    </row>
    <row r="43" spans="1:19" ht="13.5">
      <c r="A43" s="190"/>
      <c r="B43" s="203"/>
      <c r="C43" s="5"/>
      <c r="D43" s="5">
        <f>IF(OR(ISBLANK(B43),NOT(OR(C43="SD",C43="P"))),"",VLOOKUP(B43,Données!$AN$9:$AO$200,2,0))</f>
      </c>
      <c r="E43" s="5">
        <f>IF(OR(ISBLANK(B43),OR(C43="Rec",C43="P")),"",IF(C43="SD",VLOOKUP($B43,Données!$AU$9:$AV$200,2,0),IF(C43="Ec",VLOOKUP($B43,Données!$AX$9:$AY$200,2,0),IF(C43="RecEc",VLOOKUP($B43,Données!$BA$9:$BB$200,2,0),VLOOKUP($B43,Données!$AQ$9:$AR$200,2,0)))))</f>
        <v>0</v>
      </c>
      <c r="F43" s="199"/>
      <c r="G43" s="193"/>
      <c r="I43" s="194"/>
      <c r="J43" s="189"/>
      <c r="K43" s="126"/>
      <c r="L43"/>
      <c r="M43"/>
      <c r="N43"/>
      <c r="O43"/>
      <c r="P43"/>
      <c r="Q43"/>
      <c r="R43"/>
      <c r="S43"/>
    </row>
    <row r="44" spans="1:19" ht="13.5">
      <c r="A44" s="190"/>
      <c r="B44" s="203"/>
      <c r="C44" s="5"/>
      <c r="D44" s="5">
        <f>IF(OR(ISBLANK(B44),NOT(OR(C44="SD",C44="P"))),"",VLOOKUP(B44,Données!$AN$9:$AO$200,2,0))</f>
      </c>
      <c r="E44" s="5">
        <f>IF(OR(ISBLANK(B44),OR(C44="Rec",C44="P")),"",IF(C44="SD",VLOOKUP($B44,Données!$AU$9:$AV$200,2,0),IF(C44="Ec",VLOOKUP($B44,Données!$AX$9:$AY$200,2,0),IF(C44="RecEc",VLOOKUP($B44,Données!$BA$9:$BB$200,2,0),VLOOKUP($B44,Données!$AQ$9:$AR$200,2,0)))))</f>
        <v>0</v>
      </c>
      <c r="F44" s="199"/>
      <c r="G44" s="193"/>
      <c r="I44" s="194"/>
      <c r="J44" s="189"/>
      <c r="K44" s="126"/>
      <c r="L44"/>
      <c r="M44"/>
      <c r="N44"/>
      <c r="O44"/>
      <c r="P44"/>
      <c r="Q44"/>
      <c r="R44"/>
      <c r="S44"/>
    </row>
    <row r="45" spans="1:19" ht="13.5">
      <c r="A45" s="190"/>
      <c r="B45" s="203"/>
      <c r="C45" s="5"/>
      <c r="D45" s="5">
        <f>IF(OR(ISBLANK(B45),NOT(OR(C45="SD",C45="P"))),"",VLOOKUP(B45,Données!$AN$9:$AO$200,2,0))</f>
      </c>
      <c r="E45" s="5">
        <f>IF(OR(ISBLANK(B45),OR(C45="Rec",C45="P")),"",IF(C45="SD",VLOOKUP($B45,Données!$AU$9:$AV$200,2,0),IF(C45="Ec",VLOOKUP($B45,Données!$AX$9:$AY$200,2,0),IF(C45="RecEc",VLOOKUP($B45,Données!$BA$9:$BB$200,2,0),VLOOKUP($B45,Données!$AQ$9:$AR$200,2,0)))))</f>
        <v>0</v>
      </c>
      <c r="F45" s="199"/>
      <c r="G45" s="193"/>
      <c r="I45" s="194"/>
      <c r="J45" s="189"/>
      <c r="K45" s="126"/>
      <c r="L45"/>
      <c r="M45"/>
      <c r="N45"/>
      <c r="O45"/>
      <c r="P45"/>
      <c r="Q45"/>
      <c r="R45"/>
      <c r="S45"/>
    </row>
    <row r="46" spans="1:19" ht="13.5">
      <c r="A46" s="190"/>
      <c r="B46" s="203"/>
      <c r="C46" s="5"/>
      <c r="D46" s="5">
        <f>IF(OR(ISBLANK(B46),NOT(OR(C46="SD",C46="P"))),"",VLOOKUP(B46,Données!$AN$9:$AO$200,2,0))</f>
      </c>
      <c r="E46" s="5">
        <f>IF(OR(ISBLANK(B46),OR(C46="Rec",C46="P")),"",IF(C46="SD",VLOOKUP($B46,Données!$AU$9:$AV$200,2,0),IF(C46="Ec",VLOOKUP($B46,Données!$AX$9:$AY$200,2,0),IF(C46="RecEc",VLOOKUP($B46,Données!$BA$9:$BB$200,2,0),VLOOKUP($B46,Données!$AQ$9:$AR$200,2,0)))))</f>
        <v>0</v>
      </c>
      <c r="F46" s="199"/>
      <c r="G46" s="193"/>
      <c r="I46" s="194"/>
      <c r="J46" s="189"/>
      <c r="K46" s="126"/>
      <c r="L46"/>
      <c r="M46"/>
      <c r="N46"/>
      <c r="O46"/>
      <c r="P46"/>
      <c r="Q46"/>
      <c r="R46"/>
      <c r="S46"/>
    </row>
    <row r="47" spans="1:19" ht="13.5">
      <c r="A47" s="190"/>
      <c r="B47" s="203"/>
      <c r="C47" s="5"/>
      <c r="D47" s="5">
        <f>IF(OR(ISBLANK(B47),NOT(OR(C47="SD",C47="P"))),"",VLOOKUP(B47,Données!$AN$9:$AO$200,2,0))</f>
      </c>
      <c r="E47" s="5">
        <f>IF(OR(ISBLANK(B47),OR(C47="Rec",C47="P")),"",IF(C47="SD",VLOOKUP($B47,Données!$AU$9:$AV$200,2,0),IF(C47="Ec",VLOOKUP($B47,Données!$AX$9:$AY$200,2,0),IF(C47="RecEc",VLOOKUP($B47,Données!$BA$9:$BB$200,2,0),VLOOKUP($B47,Données!$AQ$9:$AR$200,2,0)))))</f>
        <v>0</v>
      </c>
      <c r="F47" s="199"/>
      <c r="G47" s="193"/>
      <c r="I47" s="194"/>
      <c r="J47" s="189"/>
      <c r="K47" s="126"/>
      <c r="L47"/>
      <c r="M47"/>
      <c r="N47"/>
      <c r="O47"/>
      <c r="P47"/>
      <c r="Q47"/>
      <c r="R47"/>
      <c r="S47"/>
    </row>
    <row r="48" spans="1:19" ht="13.5">
      <c r="A48" s="190"/>
      <c r="B48" s="203"/>
      <c r="C48" s="5"/>
      <c r="D48" s="5">
        <f>IF(OR(ISBLANK(B48),NOT(OR(C48="SD",C48="P"))),"",VLOOKUP(B48,Données!$AN$9:$AO$200,2,0))</f>
      </c>
      <c r="E48" s="5">
        <f>IF(OR(ISBLANK(B48),OR(C48="Rec",C48="P")),"",IF(C48="SD",VLOOKUP($B48,Données!$AU$9:$AV$200,2,0),IF(C48="Ec",VLOOKUP($B48,Données!$AX$9:$AY$200,2,0),IF(C48="RecEc",VLOOKUP($B48,Données!$BA$9:$BB$200,2,0),VLOOKUP($B48,Données!$AQ$9:$AR$200,2,0)))))</f>
        <v>0</v>
      </c>
      <c r="F48" s="199"/>
      <c r="G48" s="193"/>
      <c r="I48" s="194"/>
      <c r="J48" s="189"/>
      <c r="K48" s="126"/>
      <c r="L48"/>
      <c r="M48"/>
      <c r="N48"/>
      <c r="O48"/>
      <c r="P48"/>
      <c r="Q48"/>
      <c r="R48"/>
      <c r="S48"/>
    </row>
    <row r="49" spans="1:19" ht="13.5">
      <c r="A49" s="190"/>
      <c r="B49" s="203"/>
      <c r="C49" s="5"/>
      <c r="D49" s="5">
        <f>IF(OR(ISBLANK(B49),NOT(OR(C49="SD",C49="P"))),"",VLOOKUP(B49,Données!$AN$9:$AO$200,2,0))</f>
      </c>
      <c r="E49" s="5">
        <f>IF(OR(ISBLANK(B49),OR(C49="Rec",C49="P")),"",IF(C49="SD",VLOOKUP($B49,Données!$AU$9:$AV$200,2,0),IF(C49="Ec",VLOOKUP($B49,Données!$AX$9:$AY$200,2,0),IF(C49="RecEc",VLOOKUP($B49,Données!$BA$9:$BB$200,2,0),VLOOKUP($B49,Données!$AQ$9:$AR$200,2,0)))))</f>
        <v>0</v>
      </c>
      <c r="F49" s="199"/>
      <c r="G49" s="193"/>
      <c r="I49" s="194"/>
      <c r="J49" s="189"/>
      <c r="K49" s="126"/>
      <c r="L49"/>
      <c r="M49"/>
      <c r="N49"/>
      <c r="O49"/>
      <c r="P49"/>
      <c r="Q49"/>
      <c r="R49"/>
      <c r="S49"/>
    </row>
    <row r="50" spans="1:19" ht="13.5">
      <c r="A50" s="190"/>
      <c r="B50" s="203"/>
      <c r="C50" s="5"/>
      <c r="D50" s="5">
        <f>IF(OR(ISBLANK(B50),NOT(OR(C50="SD",C50="P"))),"",VLOOKUP(B50,Données!$AN$9:$AO$200,2,0))</f>
      </c>
      <c r="E50" s="5">
        <f>IF(OR(ISBLANK(B50),OR(C50="Rec",C50="P")),"",IF(C50="SD",VLOOKUP($B50,Données!$AU$9:$AV$200,2,0),IF(C50="Ec",VLOOKUP($B50,Données!$AX$9:$AY$200,2,0),IF(C50="RecEc",VLOOKUP($B50,Données!$BA$9:$BB$200,2,0),VLOOKUP($B50,Données!$AQ$9:$AR$200,2,0)))))</f>
        <v>0</v>
      </c>
      <c r="F50" s="199"/>
      <c r="G50" s="193"/>
      <c r="I50" s="194"/>
      <c r="J50" s="189"/>
      <c r="K50" s="126"/>
      <c r="L50"/>
      <c r="M50"/>
      <c r="N50"/>
      <c r="O50"/>
      <c r="P50"/>
      <c r="Q50"/>
      <c r="R50"/>
      <c r="S50"/>
    </row>
    <row r="51" spans="1:19" ht="13.5">
      <c r="A51" s="190"/>
      <c r="B51" s="203"/>
      <c r="C51" s="5"/>
      <c r="D51" s="5">
        <f>IF(OR(ISBLANK(B51),NOT(OR(C51="SD",C51="P"))),"",VLOOKUP(B51,Données!$AN$9:$AO$200,2,0))</f>
      </c>
      <c r="E51" s="5">
        <f>IF(OR(ISBLANK(B51),OR(C51="Rec",C51="P")),"",IF(C51="SD",VLOOKUP($B51,Données!$AU$9:$AV$200,2,0),IF(C51="Ec",VLOOKUP($B51,Données!$AX$9:$AY$200,2,0),IF(C51="RecEc",VLOOKUP($B51,Données!$BA$9:$BB$200,2,0),VLOOKUP($B51,Données!$AQ$9:$AR$200,2,0)))))</f>
        <v>0</v>
      </c>
      <c r="F51" s="199"/>
      <c r="G51" s="193"/>
      <c r="I51" s="194"/>
      <c r="J51" s="189"/>
      <c r="K51" s="126"/>
      <c r="L51"/>
      <c r="M51"/>
      <c r="N51"/>
      <c r="O51"/>
      <c r="P51"/>
      <c r="Q51"/>
      <c r="R51"/>
      <c r="S51"/>
    </row>
    <row r="52" spans="1:19" ht="13.5">
      <c r="A52" s="190"/>
      <c r="B52" s="203"/>
      <c r="C52" s="5"/>
      <c r="D52" s="5">
        <f>IF(OR(ISBLANK(B52),NOT(OR(C52="SD",C52="P"))),"",VLOOKUP(B52,Données!$AN$9:$AO$200,2,0))</f>
      </c>
      <c r="E52" s="5">
        <f>IF(OR(ISBLANK(B52),OR(C52="Rec",C52="P")),"",IF(C52="SD",VLOOKUP($B52,Données!$AU$9:$AV$200,2,0),IF(C52="Ec",VLOOKUP($B52,Données!$AX$9:$AY$200,2,0),IF(C52="RecEc",VLOOKUP($B52,Données!$BA$9:$BB$200,2,0),VLOOKUP($B52,Données!$AQ$9:$AR$200,2,0)))))</f>
        <v>0</v>
      </c>
      <c r="F52" s="199"/>
      <c r="G52" s="193"/>
      <c r="I52" s="194"/>
      <c r="J52" s="189"/>
      <c r="K52" s="126"/>
      <c r="L52"/>
      <c r="M52"/>
      <c r="N52"/>
      <c r="O52"/>
      <c r="P52"/>
      <c r="Q52"/>
      <c r="R52"/>
      <c r="S52"/>
    </row>
    <row r="53" spans="1:19" ht="13.5">
      <c r="A53" s="190"/>
      <c r="B53" s="203"/>
      <c r="C53" s="5"/>
      <c r="D53" s="5">
        <f>IF(OR(ISBLANK(B53),NOT(OR(C53="SD",C53="P"))),"",VLOOKUP(B53,Données!$AN$9:$AO$200,2,0))</f>
      </c>
      <c r="E53" s="5">
        <f>IF(OR(ISBLANK(B53),OR(C53="Rec",C53="P")),"",IF(C53="SD",VLOOKUP($B53,Données!$AU$9:$AV$200,2,0),IF(C53="Ec",VLOOKUP($B53,Données!$AX$9:$AY$200,2,0),IF(C53="RecEc",VLOOKUP($B53,Données!$BA$9:$BB$200,2,0),VLOOKUP($B53,Données!$AQ$9:$AR$200,2,0)))))</f>
        <v>0</v>
      </c>
      <c r="F53" s="199"/>
      <c r="G53" s="193"/>
      <c r="I53" s="194"/>
      <c r="J53" s="189"/>
      <c r="K53" s="126"/>
      <c r="L53"/>
      <c r="M53"/>
      <c r="N53"/>
      <c r="O53"/>
      <c r="P53"/>
      <c r="Q53"/>
      <c r="R53"/>
      <c r="S53"/>
    </row>
    <row r="54" spans="1:19" ht="13.5">
      <c r="A54" s="190"/>
      <c r="B54" s="203"/>
      <c r="C54" s="5"/>
      <c r="D54" s="5">
        <f>IF(OR(ISBLANK(B54),NOT(OR(C54="SD",C54="P"))),"",VLOOKUP(B54,Données!$AN$9:$AO$200,2,0))</f>
      </c>
      <c r="E54" s="5">
        <f>IF(OR(ISBLANK(B54),OR(C54="Rec",C54="P")),"",IF(C54="SD",VLOOKUP($B54,Données!$AU$9:$AV$200,2,0),IF(C54="Ec",VLOOKUP($B54,Données!$AX$9:$AY$200,2,0),IF(C54="RecEc",VLOOKUP($B54,Données!$BA$9:$BB$200,2,0),VLOOKUP($B54,Données!$AQ$9:$AR$200,2,0)))))</f>
        <v>0</v>
      </c>
      <c r="F54" s="199"/>
      <c r="G54" s="193"/>
      <c r="I54" s="194"/>
      <c r="J54" s="189"/>
      <c r="K54" s="126"/>
      <c r="L54"/>
      <c r="M54"/>
      <c r="N54"/>
      <c r="O54"/>
      <c r="P54"/>
      <c r="Q54"/>
      <c r="R54"/>
      <c r="S54"/>
    </row>
    <row r="55" spans="1:19" ht="13.5">
      <c r="A55" s="190"/>
      <c r="B55" s="203"/>
      <c r="C55" s="5"/>
      <c r="D55" s="5">
        <f>IF(OR(ISBLANK(B55),NOT(OR(C55="SD",C55="P"))),"",VLOOKUP(B55,Données!$AN$9:$AO$200,2,0))</f>
      </c>
      <c r="E55" s="5">
        <f>IF(OR(ISBLANK(B55),OR(C55="Rec",C55="P")),"",IF(C55="SD",VLOOKUP($B55,Données!$AU$9:$AV$200,2,0),IF(C55="Ec",VLOOKUP($B55,Données!$AX$9:$AY$200,2,0),IF(C55="RecEc",VLOOKUP($B55,Données!$BA$9:$BB$200,2,0),VLOOKUP($B55,Données!$AQ$9:$AR$200,2,0)))))</f>
        <v>0</v>
      </c>
      <c r="F55" s="199"/>
      <c r="G55" s="193"/>
      <c r="I55" s="194"/>
      <c r="J55" s="189"/>
      <c r="K55" s="126"/>
      <c r="L55"/>
      <c r="M55"/>
      <c r="N55"/>
      <c r="O55"/>
      <c r="P55"/>
      <c r="Q55"/>
      <c r="R55"/>
      <c r="S55"/>
    </row>
    <row r="56" spans="1:19" ht="13.5">
      <c r="A56" s="190"/>
      <c r="B56" s="203"/>
      <c r="C56" s="5"/>
      <c r="D56" s="5">
        <f>IF(OR(ISBLANK(B56),NOT(OR(C56="SD",C56="P"))),"",VLOOKUP(B56,Données!$AN$9:$AO$200,2,0))</f>
      </c>
      <c r="E56" s="5">
        <f>IF(OR(ISBLANK(B56),OR(C56="Rec",C56="P")),"",IF(C56="SD",VLOOKUP($B56,Données!$AU$9:$AV$200,2,0),IF(C56="Ec",VLOOKUP($B56,Données!$AX$9:$AY$200,2,0),IF(C56="RecEc",VLOOKUP($B56,Données!$BA$9:$BB$200,2,0),VLOOKUP($B56,Données!$AQ$9:$AR$200,2,0)))))</f>
        <v>0</v>
      </c>
      <c r="F56" s="199"/>
      <c r="G56" s="193"/>
      <c r="I56" s="194"/>
      <c r="J56" s="189"/>
      <c r="K56" s="126"/>
      <c r="L56"/>
      <c r="M56"/>
      <c r="N56"/>
      <c r="O56"/>
      <c r="P56"/>
      <c r="Q56"/>
      <c r="R56"/>
      <c r="S56"/>
    </row>
    <row r="57" spans="1:19" ht="13.5">
      <c r="A57" s="190"/>
      <c r="B57" s="203"/>
      <c r="C57" s="5"/>
      <c r="D57" s="5">
        <f>IF(OR(ISBLANK(B57),NOT(OR(C57="SD",C57="P"))),"",VLOOKUP(B57,Données!$AN$9:$AO$200,2,0))</f>
      </c>
      <c r="E57" s="5">
        <f>IF(OR(ISBLANK(B57),OR(C57="Rec",C57="P")),"",IF(C57="SD",VLOOKUP($B57,Données!$AU$9:$AV$200,2,0),IF(C57="Ec",VLOOKUP($B57,Données!$AX$9:$AY$200,2,0),IF(C57="RecEc",VLOOKUP($B57,Données!$BA$9:$BB$200,2,0),VLOOKUP($B57,Données!$AQ$9:$AR$200,2,0)))))</f>
        <v>0</v>
      </c>
      <c r="F57" s="199"/>
      <c r="G57" s="193"/>
      <c r="I57" s="194"/>
      <c r="J57" s="189"/>
      <c r="K57" s="126"/>
      <c r="L57"/>
      <c r="M57"/>
      <c r="N57"/>
      <c r="O57"/>
      <c r="P57"/>
      <c r="Q57"/>
      <c r="R57"/>
      <c r="S57"/>
    </row>
    <row r="58" spans="1:19" ht="13.5">
      <c r="A58" s="190"/>
      <c r="B58" s="203"/>
      <c r="C58" s="5"/>
      <c r="D58" s="5">
        <f>IF(OR(ISBLANK(B58),NOT(OR(C58="SD",C58="P"))),"",VLOOKUP(B58,Données!$AN$9:$AO$200,2,0))</f>
      </c>
      <c r="E58" s="5">
        <f>IF(OR(ISBLANK(B58),OR(C58="Rec",C58="P")),"",IF(C58="SD",VLOOKUP($B58,Données!$AU$9:$AV$200,2,0),IF(C58="Ec",VLOOKUP($B58,Données!$AX$9:$AY$200,2,0),IF(C58="RecEc",VLOOKUP($B58,Données!$BA$9:$BB$200,2,0),VLOOKUP($B58,Données!$AQ$9:$AR$200,2,0)))))</f>
        <v>0</v>
      </c>
      <c r="F58" s="199"/>
      <c r="G58" s="193"/>
      <c r="I58" s="194"/>
      <c r="J58" s="189"/>
      <c r="K58" s="126"/>
      <c r="L58"/>
      <c r="M58"/>
      <c r="N58"/>
      <c r="O58"/>
      <c r="P58"/>
      <c r="Q58"/>
      <c r="R58"/>
      <c r="S58"/>
    </row>
    <row r="59" spans="1:19" ht="13.5">
      <c r="A59" s="190"/>
      <c r="B59" s="203"/>
      <c r="C59" s="5"/>
      <c r="D59" s="5">
        <f>IF(OR(ISBLANK(B59),NOT(OR(C59="SD",C59="P"))),"",VLOOKUP(B59,Données!$AN$9:$AO$200,2,0))</f>
      </c>
      <c r="E59" s="5">
        <f>IF(OR(ISBLANK(B59),OR(C59="Rec",C59="P")),"",IF(C59="SD",VLOOKUP($B59,Données!$AU$9:$AV$200,2,0),IF(C59="Ec",VLOOKUP($B59,Données!$AX$9:$AY$200,2,0),IF(C59="RecEc",VLOOKUP($B59,Données!$BA$9:$BB$200,2,0),VLOOKUP($B59,Données!$AQ$9:$AR$200,2,0)))))</f>
        <v>0</v>
      </c>
      <c r="F59" s="199"/>
      <c r="G59" s="193"/>
      <c r="I59" s="194"/>
      <c r="J59" s="189"/>
      <c r="K59" s="126"/>
      <c r="L59"/>
      <c r="M59"/>
      <c r="N59"/>
      <c r="O59"/>
      <c r="P59"/>
      <c r="Q59"/>
      <c r="R59"/>
      <c r="S59"/>
    </row>
    <row r="60" spans="1:19" ht="13.5">
      <c r="A60" s="190"/>
      <c r="B60" s="203"/>
      <c r="C60" s="5"/>
      <c r="D60" s="5">
        <f>IF(OR(ISBLANK(B60),NOT(OR(C60="SD",C60="P"))),"",VLOOKUP(B60,Données!$AN$9:$AO$200,2,0))</f>
      </c>
      <c r="E60" s="5">
        <f>IF(OR(ISBLANK(B60),OR(C60="Rec",C60="P")),"",IF(C60="SD",VLOOKUP($B60,Données!$AU$9:$AV$200,2,0),IF(C60="Ec",VLOOKUP($B60,Données!$AX$9:$AY$200,2,0),IF(C60="RecEc",VLOOKUP($B60,Données!$BA$9:$BB$200,2,0),VLOOKUP($B60,Données!$AQ$9:$AR$200,2,0)))))</f>
        <v>0</v>
      </c>
      <c r="F60" s="199"/>
      <c r="G60" s="193"/>
      <c r="I60" s="194"/>
      <c r="J60" s="189"/>
      <c r="K60" s="126"/>
      <c r="L60"/>
      <c r="M60"/>
      <c r="N60"/>
      <c r="O60"/>
      <c r="P60"/>
      <c r="Q60"/>
      <c r="R60"/>
      <c r="S60"/>
    </row>
    <row r="61" spans="1:19" ht="13.5">
      <c r="A61" s="190"/>
      <c r="B61" s="203"/>
      <c r="C61" s="5"/>
      <c r="D61" s="5">
        <f>IF(OR(ISBLANK(B61),NOT(OR(C61="SD",C61="P"))),"",VLOOKUP(B61,Données!$AN$9:$AO$200,2,0))</f>
      </c>
      <c r="E61" s="5">
        <f>IF(OR(ISBLANK(B61),OR(C61="Rec",C61="P")),"",IF(C61="SD",VLOOKUP($B61,Données!$AU$9:$AV$200,2,0),IF(C61="Ec",VLOOKUP($B61,Données!$AX$9:$AY$200,2,0),IF(C61="RecEc",VLOOKUP($B61,Données!$BA$9:$BB$200,2,0),VLOOKUP($B61,Données!$AQ$9:$AR$200,2,0)))))</f>
        <v>0</v>
      </c>
      <c r="F61" s="199"/>
      <c r="G61" s="193"/>
      <c r="I61" s="194"/>
      <c r="J61" s="189"/>
      <c r="K61" s="126"/>
      <c r="L61"/>
      <c r="M61"/>
      <c r="N61"/>
      <c r="O61"/>
      <c r="P61"/>
      <c r="Q61"/>
      <c r="R61"/>
      <c r="S61"/>
    </row>
    <row r="62" spans="1:19" ht="13.5">
      <c r="A62" s="190"/>
      <c r="B62" s="203"/>
      <c r="C62" s="5"/>
      <c r="E62" s="5">
        <f>IF(OR(ISBLANK(B62),OR(C62="Rec",C62="P")),"",IF(C62="SD",VLOOKUP($B62,Données!$AU$9:$AV$200,2,0),IF(C62="Ec",VLOOKUP($B62,Données!$AX$9:$AY$200,2,0),IF(C62="RecEc",VLOOKUP($B62,Données!$BA$9:$BB$200,2,0),VLOOKUP($B62,Données!$AQ$9:$AR$200,2,0)))))</f>
        <v>0</v>
      </c>
      <c r="F62" s="199"/>
      <c r="G62" s="193"/>
      <c r="I62" s="194"/>
      <c r="J62" s="189"/>
      <c r="K62" s="126"/>
      <c r="L62"/>
      <c r="M62"/>
      <c r="N62"/>
      <c r="O62"/>
      <c r="P62"/>
      <c r="Q62"/>
      <c r="R62"/>
      <c r="S62"/>
    </row>
    <row r="63" spans="1:19" ht="13.5">
      <c r="A63" s="190"/>
      <c r="B63" s="203"/>
      <c r="C63" s="5"/>
      <c r="E63" s="5">
        <f>IF(OR(ISBLANK(B63),OR(C63="Rec",C63="P")),"",IF(C63="SD",VLOOKUP($B63,Données!$AU$9:$AV$200,2,0),IF(C63="Ec",VLOOKUP($B63,Données!$AX$9:$AY$200,2,0),IF(C63="RecEc",VLOOKUP($B63,Données!$BA$9:$BB$200,2,0),VLOOKUP($B63,Données!$AQ$9:$AR$200,2,0)))))</f>
        <v>0</v>
      </c>
      <c r="F63" s="199"/>
      <c r="G63" s="193"/>
      <c r="I63" s="194"/>
      <c r="J63" s="189"/>
      <c r="K63" s="126"/>
      <c r="L63"/>
      <c r="M63"/>
      <c r="N63"/>
      <c r="O63"/>
      <c r="P63"/>
      <c r="Q63"/>
      <c r="R63"/>
      <c r="S63"/>
    </row>
    <row r="64" spans="1:19" ht="13.5">
      <c r="A64" s="190"/>
      <c r="B64" s="203"/>
      <c r="C64" s="5"/>
      <c r="D64" s="5">
        <f>IF(OR(ISBLANK(B64),NOT(OR(C64="SD",C64="P"))),"",VLOOKUP(B64,Données!$AN$9:$AO$200,2,0))</f>
      </c>
      <c r="E64" s="5">
        <f>IF(OR(ISBLANK(B64),OR(C64="Rec",C64="P")),"",IF(C64="SD",VLOOKUP($B64,Données!$AU$9:$AV$200,2,0),IF(C64="Ec",VLOOKUP($B64,Données!$AX$9:$AY$200,2,0),IF(C64="RecEc",VLOOKUP($B64,Données!$BA$9:$BB$200,2,0),VLOOKUP($B64,Données!$AQ$9:$AR$200,2,0)))))</f>
        <v>0</v>
      </c>
      <c r="F64" s="199"/>
      <c r="G64" s="193"/>
      <c r="I64" s="194"/>
      <c r="J64" s="189"/>
      <c r="K64" s="126"/>
      <c r="L64"/>
      <c r="M64"/>
      <c r="N64"/>
      <c r="O64"/>
      <c r="P64"/>
      <c r="Q64"/>
      <c r="R64"/>
      <c r="S64"/>
    </row>
    <row r="65" spans="1:19" ht="13.5">
      <c r="A65" s="190"/>
      <c r="B65" s="203"/>
      <c r="C65" s="5"/>
      <c r="D65" s="5">
        <f>IF(OR(ISBLANK(B65),NOT(OR(C65="SD",C65="P"))),"",VLOOKUP(B65,Données!$AN$9:$AO$200,2,0))</f>
      </c>
      <c r="E65" s="5">
        <f>IF(OR(ISBLANK(B65),OR(C65="Rec",C65="P")),"",IF(C65="SD",VLOOKUP($B65,Données!$AU$9:$AV$200,2,0),IF(C65="Ec",VLOOKUP($B65,Données!$AX$9:$AY$200,2,0),IF(C65="RecEc",VLOOKUP($B65,Données!$BA$9:$BB$200,2,0),VLOOKUP($B65,Données!$AQ$9:$AR$200,2,0)))))</f>
        <v>0</v>
      </c>
      <c r="F65" s="199"/>
      <c r="G65" s="193"/>
      <c r="I65" s="194"/>
      <c r="J65" s="189"/>
      <c r="K65" s="126"/>
      <c r="L65"/>
      <c r="M65"/>
      <c r="N65"/>
      <c r="O65"/>
      <c r="P65"/>
      <c r="Q65"/>
      <c r="R65"/>
      <c r="S65"/>
    </row>
    <row r="66" spans="1:19" ht="12.75">
      <c r="A66" s="204">
        <v>41654</v>
      </c>
      <c r="B66" s="191" t="s">
        <v>541</v>
      </c>
      <c r="C66" s="191"/>
      <c r="D66" s="191"/>
      <c r="E66" s="191"/>
      <c r="F66" s="199"/>
      <c r="G66" s="193"/>
      <c r="I66" s="194"/>
      <c r="J66" s="189"/>
      <c r="K66" s="126"/>
      <c r="L66"/>
      <c r="M66"/>
      <c r="N66"/>
      <c r="O66"/>
      <c r="P66"/>
      <c r="Q66"/>
      <c r="R66"/>
      <c r="S66"/>
    </row>
    <row r="67" spans="1:19" ht="12.75">
      <c r="A67" s="204"/>
      <c r="B67" s="195" t="s">
        <v>543</v>
      </c>
      <c r="C67" s="196" t="s">
        <v>544</v>
      </c>
      <c r="D67" s="197" t="s">
        <v>545</v>
      </c>
      <c r="E67" s="198" t="s">
        <v>544</v>
      </c>
      <c r="F67" s="199"/>
      <c r="G67" s="193"/>
      <c r="I67" s="194"/>
      <c r="J67" s="189"/>
      <c r="K67" s="126"/>
      <c r="L67"/>
      <c r="M67"/>
      <c r="N67"/>
      <c r="O67"/>
      <c r="P67"/>
      <c r="Q67"/>
      <c r="R67"/>
      <c r="S67"/>
    </row>
    <row r="68" spans="1:19" ht="12.75">
      <c r="A68" s="204"/>
      <c r="B68" s="2">
        <f aca="true" t="shared" si="2" ref="B68:B89">IF(C155="SD",B155,"")</f>
        <v>0</v>
      </c>
      <c r="C68" s="200">
        <f>IF(ISBLANK(B68),"",VLOOKUP(B68,Données!$BG$9:$BH$200,2,0))</f>
        <v>7</v>
      </c>
      <c r="D68" s="48">
        <f aca="true" t="shared" si="3" ref="D68:D89">IF(C155="R",B155,"")</f>
        <v>0</v>
      </c>
      <c r="E68" s="189">
        <f>IF(ISBLANK(D68),"",VLOOKUP(D68,Données!$BJ$9:$BK$200,2,0))</f>
        <v>0</v>
      </c>
      <c r="F68" s="199"/>
      <c r="G68" s="193"/>
      <c r="I68" s="194"/>
      <c r="J68" s="189"/>
      <c r="K68" s="126"/>
      <c r="L68"/>
      <c r="M68"/>
      <c r="N68"/>
      <c r="O68"/>
      <c r="P68"/>
      <c r="Q68"/>
      <c r="R68"/>
      <c r="S68"/>
    </row>
    <row r="69" spans="1:19" ht="12.75">
      <c r="A69" s="204"/>
      <c r="B69" s="2">
        <f t="shared" si="2"/>
        <v>0</v>
      </c>
      <c r="C69" s="200">
        <f>IF(ISBLANK(B69),"",VLOOKUP(B69,Données!$BG$9:$BH$200,2,0))</f>
        <v>0</v>
      </c>
      <c r="D69" s="48">
        <f t="shared" si="3"/>
        <v>0</v>
      </c>
      <c r="E69" s="189">
        <f>IF(ISBLANK(D69),"",VLOOKUP(D69,Données!$BJ$9:$BK$200,2,0))</f>
        <v>0</v>
      </c>
      <c r="F69" s="199"/>
      <c r="G69" s="193"/>
      <c r="I69" s="194"/>
      <c r="J69" s="189"/>
      <c r="K69" s="126"/>
      <c r="L69"/>
      <c r="M69"/>
      <c r="N69"/>
      <c r="O69"/>
      <c r="P69"/>
      <c r="Q69"/>
      <c r="R69"/>
      <c r="S69"/>
    </row>
    <row r="70" spans="1:19" ht="12.75">
      <c r="A70" s="204"/>
      <c r="B70" s="2">
        <f t="shared" si="2"/>
        <v>0</v>
      </c>
      <c r="C70" s="200">
        <f>IF(ISBLANK(B70),"",VLOOKUP(B70,Données!$BG$9:$BH$200,2,0))</f>
        <v>0</v>
      </c>
      <c r="D70" s="48">
        <f t="shared" si="3"/>
        <v>0</v>
      </c>
      <c r="E70" s="189">
        <f>IF(ISBLANK(D70),"",VLOOKUP(D70,Données!$BJ$9:$BK$200,2,0))</f>
        <v>0</v>
      </c>
      <c r="F70" s="199"/>
      <c r="G70" s="193"/>
      <c r="I70" s="194"/>
      <c r="J70" s="189"/>
      <c r="K70" s="126"/>
      <c r="L70"/>
      <c r="M70"/>
      <c r="N70"/>
      <c r="O70"/>
      <c r="P70"/>
      <c r="Q70"/>
      <c r="R70"/>
      <c r="S70"/>
    </row>
    <row r="71" spans="1:19" ht="12.75">
      <c r="A71" s="204"/>
      <c r="B71" s="2">
        <f t="shared" si="2"/>
        <v>0</v>
      </c>
      <c r="C71" s="200">
        <f>IF(ISBLANK(B71),"",VLOOKUP(B71,Données!$BG$9:$BH$200,2,0))</f>
        <v>0</v>
      </c>
      <c r="D71" s="48">
        <f t="shared" si="3"/>
        <v>0</v>
      </c>
      <c r="E71" s="189">
        <f>IF(ISBLANK(D71),"",VLOOKUP(D71,Données!$BJ$9:$BK$200,2,0))</f>
        <v>0</v>
      </c>
      <c r="F71" s="199"/>
      <c r="G71" s="193"/>
      <c r="I71" s="194"/>
      <c r="J71" s="189"/>
      <c r="K71" s="126"/>
      <c r="L71"/>
      <c r="M71"/>
      <c r="N71"/>
      <c r="O71"/>
      <c r="P71"/>
      <c r="Q71"/>
      <c r="R71"/>
      <c r="S71"/>
    </row>
    <row r="72" spans="1:19" ht="12.75">
      <c r="A72" s="204"/>
      <c r="B72" s="2">
        <f t="shared" si="2"/>
        <v>0</v>
      </c>
      <c r="C72" s="200">
        <f>IF(ISBLANK(B72),"",VLOOKUP(B72,Données!$BG$9:$BH$200,2,0))</f>
        <v>0</v>
      </c>
      <c r="D72" s="48">
        <f t="shared" si="3"/>
        <v>0</v>
      </c>
      <c r="E72" s="189">
        <f>IF(ISBLANK(D72),"",VLOOKUP(D72,Données!$BJ$9:$BK$200,2,0))</f>
        <v>0</v>
      </c>
      <c r="F72" s="199"/>
      <c r="G72" s="193"/>
      <c r="I72" s="194"/>
      <c r="J72" s="189"/>
      <c r="K72" s="126"/>
      <c r="L72"/>
      <c r="M72"/>
      <c r="N72"/>
      <c r="O72"/>
      <c r="P72"/>
      <c r="Q72"/>
      <c r="R72"/>
      <c r="S72"/>
    </row>
    <row r="73" spans="1:19" ht="12.75">
      <c r="A73" s="204"/>
      <c r="B73" s="2">
        <f t="shared" si="2"/>
        <v>0</v>
      </c>
      <c r="C73" s="200">
        <f>IF(ISBLANK(B73),"",VLOOKUP(B73,Données!$BG$9:$BH$200,2,0))</f>
        <v>0</v>
      </c>
      <c r="D73" s="48">
        <f t="shared" si="3"/>
        <v>0</v>
      </c>
      <c r="E73" s="189">
        <f>IF(ISBLANK(D73),"",VLOOKUP(D73,Données!$BJ$9:$BK$200,2,0))</f>
        <v>0</v>
      </c>
      <c r="F73" s="199"/>
      <c r="G73" s="193"/>
      <c r="I73" s="194"/>
      <c r="J73" s="189"/>
      <c r="K73" s="126"/>
      <c r="L73"/>
      <c r="M73"/>
      <c r="N73"/>
      <c r="O73"/>
      <c r="P73"/>
      <c r="Q73"/>
      <c r="R73"/>
      <c r="S73"/>
    </row>
    <row r="74" spans="1:19" ht="12.75">
      <c r="A74" s="204"/>
      <c r="B74" s="2">
        <f t="shared" si="2"/>
        <v>0</v>
      </c>
      <c r="C74" s="200">
        <f>IF(ISBLANK(B74),"",VLOOKUP(B74,Données!$BG$9:$BH$200,2,0))</f>
        <v>0</v>
      </c>
      <c r="D74" s="48">
        <f t="shared" si="3"/>
        <v>0</v>
      </c>
      <c r="E74" s="189">
        <f>IF(ISBLANK(D74),"",VLOOKUP(D74,Données!$BJ$9:$BK$200,2,0))</f>
        <v>0</v>
      </c>
      <c r="F74" s="199"/>
      <c r="G74" s="193"/>
      <c r="I74" s="194"/>
      <c r="J74" s="189"/>
      <c r="K74" s="126"/>
      <c r="L74"/>
      <c r="M74"/>
      <c r="N74"/>
      <c r="O74"/>
      <c r="P74"/>
      <c r="Q74"/>
      <c r="R74"/>
      <c r="S74"/>
    </row>
    <row r="75" spans="1:19" ht="12.75">
      <c r="A75" s="204"/>
      <c r="B75" s="2">
        <f t="shared" si="2"/>
        <v>0</v>
      </c>
      <c r="C75" s="200">
        <f>IF(ISBLANK(B75),"",VLOOKUP(B75,Données!$BG$9:$BH$200,2,0))</f>
        <v>0</v>
      </c>
      <c r="D75" s="48">
        <f t="shared" si="3"/>
        <v>0</v>
      </c>
      <c r="E75" s="189">
        <f>IF(ISBLANK(D75),"",VLOOKUP(D75,Données!$BJ$9:$BK$200,2,0))</f>
        <v>0</v>
      </c>
      <c r="F75" s="199"/>
      <c r="G75" s="193"/>
      <c r="I75" s="194"/>
      <c r="J75" s="189"/>
      <c r="K75" s="126"/>
      <c r="L75"/>
      <c r="M75"/>
      <c r="N75"/>
      <c r="O75"/>
      <c r="P75"/>
      <c r="Q75"/>
      <c r="R75"/>
      <c r="S75"/>
    </row>
    <row r="76" spans="1:19" ht="12.75">
      <c r="A76" s="204"/>
      <c r="B76" s="2">
        <f t="shared" si="2"/>
        <v>0</v>
      </c>
      <c r="C76" s="200">
        <f>IF(ISBLANK(B76),"",VLOOKUP(B76,Données!$BG$9:$BH$200,2,0))</f>
        <v>0</v>
      </c>
      <c r="D76" s="48">
        <f t="shared" si="3"/>
        <v>0</v>
      </c>
      <c r="E76" s="189">
        <f>IF(ISBLANK(D76),"",VLOOKUP(D76,Données!$BJ$9:$BK$200,2,0))</f>
        <v>0</v>
      </c>
      <c r="F76" s="199"/>
      <c r="G76" s="193"/>
      <c r="I76" s="194"/>
      <c r="J76" s="189"/>
      <c r="K76" s="126"/>
      <c r="L76"/>
      <c r="M76"/>
      <c r="N76"/>
      <c r="O76"/>
      <c r="P76"/>
      <c r="Q76"/>
      <c r="R76"/>
      <c r="S76"/>
    </row>
    <row r="77" spans="1:19" ht="12.75">
      <c r="A77" s="204"/>
      <c r="B77" s="2">
        <f t="shared" si="2"/>
        <v>0</v>
      </c>
      <c r="C77" s="200">
        <f>IF(ISBLANK(B77),"",VLOOKUP(B77,Données!$BG$9:$BH$200,2,0))</f>
        <v>0</v>
      </c>
      <c r="D77" s="48">
        <f t="shared" si="3"/>
        <v>0</v>
      </c>
      <c r="E77" s="189">
        <f>IF(ISBLANK(D77),"",VLOOKUP(D77,Données!$BJ$9:$BK$200,2,0))</f>
        <v>0</v>
      </c>
      <c r="F77" s="199"/>
      <c r="G77" s="193"/>
      <c r="I77" s="194"/>
      <c r="J77" s="189"/>
      <c r="K77" s="126"/>
      <c r="L77"/>
      <c r="M77"/>
      <c r="N77"/>
      <c r="O77"/>
      <c r="P77"/>
      <c r="Q77"/>
      <c r="R77"/>
      <c r="S77"/>
    </row>
    <row r="78" spans="1:19" ht="12.75">
      <c r="A78" s="204"/>
      <c r="B78" s="2">
        <f t="shared" si="2"/>
        <v>0</v>
      </c>
      <c r="C78" s="200">
        <f>IF(ISBLANK(B78),"",VLOOKUP(B78,Données!$BG$9:$BH$200,2,0))</f>
        <v>0</v>
      </c>
      <c r="D78" s="48">
        <f t="shared" si="3"/>
        <v>0</v>
      </c>
      <c r="E78" s="189">
        <f>IF(ISBLANK(D78),"",VLOOKUP(D78,Données!$BJ$9:$BK$200,2,0))</f>
        <v>0</v>
      </c>
      <c r="F78" s="199"/>
      <c r="G78" s="193"/>
      <c r="I78" s="194"/>
      <c r="J78" s="189"/>
      <c r="K78" s="126"/>
      <c r="L78"/>
      <c r="M78"/>
      <c r="N78"/>
      <c r="O78"/>
      <c r="P78"/>
      <c r="Q78"/>
      <c r="R78"/>
      <c r="S78"/>
    </row>
    <row r="79" spans="1:19" ht="12.75">
      <c r="A79" s="204"/>
      <c r="B79" s="2">
        <f t="shared" si="2"/>
        <v>0</v>
      </c>
      <c r="C79" s="200">
        <f>IF(ISBLANK(B79),"",VLOOKUP(B79,Données!$BG$9:$BH$200,2,0))</f>
        <v>0</v>
      </c>
      <c r="D79" s="48">
        <f t="shared" si="3"/>
        <v>0</v>
      </c>
      <c r="E79" s="189">
        <f>IF(ISBLANK(D79),"",VLOOKUP(D79,Données!$BJ$9:$BK$200,2,0))</f>
        <v>0</v>
      </c>
      <c r="F79" s="199"/>
      <c r="G79" s="193"/>
      <c r="I79" s="194"/>
      <c r="J79" s="189"/>
      <c r="K79" s="126"/>
      <c r="L79"/>
      <c r="M79"/>
      <c r="N79"/>
      <c r="O79"/>
      <c r="P79"/>
      <c r="Q79"/>
      <c r="R79"/>
      <c r="S79"/>
    </row>
    <row r="80" spans="1:19" ht="12.75">
      <c r="A80" s="204"/>
      <c r="B80" s="2">
        <f t="shared" si="2"/>
        <v>0</v>
      </c>
      <c r="C80" s="200">
        <f>IF(ISBLANK(B80),"",VLOOKUP(B80,Données!$BG$9:$BH$200,2,0))</f>
        <v>0</v>
      </c>
      <c r="D80" s="48">
        <f t="shared" si="3"/>
        <v>0</v>
      </c>
      <c r="E80" s="189">
        <f>IF(ISBLANK(D80),"",VLOOKUP(D80,Données!$BJ$9:$BK$200,2,0))</f>
        <v>0</v>
      </c>
      <c r="F80" s="199"/>
      <c r="G80" s="193"/>
      <c r="I80" s="194"/>
      <c r="J80" s="189"/>
      <c r="K80" s="126"/>
      <c r="L80"/>
      <c r="M80"/>
      <c r="N80"/>
      <c r="O80"/>
      <c r="P80"/>
      <c r="Q80"/>
      <c r="R80"/>
      <c r="S80"/>
    </row>
    <row r="81" spans="1:19" ht="12.75">
      <c r="A81" s="204"/>
      <c r="B81" s="2">
        <f t="shared" si="2"/>
        <v>0</v>
      </c>
      <c r="C81" s="200">
        <f>IF(ISBLANK(B81),"",VLOOKUP(B81,Données!$BG$9:$BH$200,2,0))</f>
        <v>0</v>
      </c>
      <c r="D81" s="48">
        <f t="shared" si="3"/>
        <v>0</v>
      </c>
      <c r="E81" s="189">
        <f>IF(ISBLANK(D81),"",VLOOKUP(D81,Données!$BJ$9:$BK$200,2,0))</f>
        <v>0</v>
      </c>
      <c r="F81" s="199"/>
      <c r="G81" s="193"/>
      <c r="I81" s="194"/>
      <c r="J81" s="189"/>
      <c r="K81" s="126"/>
      <c r="L81"/>
      <c r="M81"/>
      <c r="N81"/>
      <c r="O81"/>
      <c r="P81"/>
      <c r="Q81"/>
      <c r="R81"/>
      <c r="S81"/>
    </row>
    <row r="82" spans="1:19" ht="12.75">
      <c r="A82" s="204"/>
      <c r="B82" s="2">
        <f t="shared" si="2"/>
        <v>0</v>
      </c>
      <c r="C82" s="200">
        <f>IF(ISBLANK(B82),"",VLOOKUP(B82,Données!$BG$9:$BH$200,2,0))</f>
        <v>0</v>
      </c>
      <c r="D82" s="48">
        <f t="shared" si="3"/>
        <v>0</v>
      </c>
      <c r="E82" s="189">
        <f>IF(ISBLANK(D82),"",VLOOKUP(D82,Données!$BJ$9:$BK$200,2,0))</f>
        <v>0</v>
      </c>
      <c r="F82" s="199"/>
      <c r="G82" s="193"/>
      <c r="I82" s="194"/>
      <c r="J82" s="189"/>
      <c r="K82" s="126"/>
      <c r="L82"/>
      <c r="M82"/>
      <c r="N82"/>
      <c r="O82"/>
      <c r="P82"/>
      <c r="Q82"/>
      <c r="R82"/>
      <c r="S82"/>
    </row>
    <row r="83" spans="1:19" ht="12.75">
      <c r="A83" s="204"/>
      <c r="B83" s="2">
        <f t="shared" si="2"/>
        <v>0</v>
      </c>
      <c r="C83" s="200">
        <f>IF(ISBLANK(B83),"",VLOOKUP(B83,Données!$BG$9:$BH$200,2,0))</f>
        <v>0</v>
      </c>
      <c r="D83" s="48">
        <f t="shared" si="3"/>
        <v>0</v>
      </c>
      <c r="E83" s="189">
        <f>IF(ISBLANK(D83),"",VLOOKUP(D83,Données!$BJ$9:$BK$200,2,0))</f>
        <v>0</v>
      </c>
      <c r="F83" s="199"/>
      <c r="G83" s="193"/>
      <c r="I83" s="194"/>
      <c r="J83" s="189"/>
      <c r="K83" s="126"/>
      <c r="L83"/>
      <c r="M83"/>
      <c r="N83"/>
      <c r="O83"/>
      <c r="P83"/>
      <c r="Q83"/>
      <c r="R83"/>
      <c r="S83"/>
    </row>
    <row r="84" spans="1:19" ht="12.75">
      <c r="A84" s="204"/>
      <c r="B84" s="2">
        <f t="shared" si="2"/>
        <v>0</v>
      </c>
      <c r="C84" s="200">
        <f>IF(ISBLANK(B84),"",VLOOKUP(B84,Données!$BG$9:$BH$200,2,0))</f>
        <v>0</v>
      </c>
      <c r="D84" s="48">
        <f t="shared" si="3"/>
        <v>0</v>
      </c>
      <c r="E84" s="189">
        <f>IF(ISBLANK(D84),"",VLOOKUP(D84,Données!$BJ$9:$BK$200,2,0))</f>
        <v>0</v>
      </c>
      <c r="F84" s="199"/>
      <c r="G84" s="193"/>
      <c r="I84" s="194"/>
      <c r="J84" s="189"/>
      <c r="K84" s="126"/>
      <c r="L84"/>
      <c r="M84"/>
      <c r="N84"/>
      <c r="O84"/>
      <c r="P84"/>
      <c r="Q84"/>
      <c r="R84"/>
      <c r="S84"/>
    </row>
    <row r="85" spans="1:19" ht="12.75">
      <c r="A85" s="204"/>
      <c r="B85" s="2">
        <f t="shared" si="2"/>
        <v>0</v>
      </c>
      <c r="C85" s="200">
        <f>IF(ISBLANK(B85),"",VLOOKUP(B85,Données!$BG$9:$BH$200,2,0))</f>
        <v>0</v>
      </c>
      <c r="D85" s="48">
        <f t="shared" si="3"/>
        <v>0</v>
      </c>
      <c r="E85" s="189">
        <f>IF(ISBLANK(D85),"",VLOOKUP(D85,Données!$BJ$9:$BK$200,2,0))</f>
        <v>0</v>
      </c>
      <c r="F85" s="199"/>
      <c r="G85" s="193"/>
      <c r="I85" s="194"/>
      <c r="J85" s="189"/>
      <c r="K85" s="126"/>
      <c r="L85"/>
      <c r="M85"/>
      <c r="N85"/>
      <c r="O85"/>
      <c r="P85"/>
      <c r="Q85"/>
      <c r="R85"/>
      <c r="S85"/>
    </row>
    <row r="86" spans="1:19" ht="12.75">
      <c r="A86" s="204"/>
      <c r="B86" s="2">
        <f t="shared" si="2"/>
        <v>0</v>
      </c>
      <c r="C86" s="200">
        <f>IF(ISBLANK(B86),"",VLOOKUP(B86,Données!$BG$9:$BH$200,2,0))</f>
        <v>0</v>
      </c>
      <c r="D86" s="48">
        <f t="shared" si="3"/>
        <v>0</v>
      </c>
      <c r="E86" s="189">
        <f>IF(ISBLANK(D86),"",VLOOKUP(D86,Données!$BJ$9:$BK$200,2,0))</f>
        <v>0</v>
      </c>
      <c r="F86" s="199"/>
      <c r="G86" s="193"/>
      <c r="I86" s="194"/>
      <c r="J86" s="189"/>
      <c r="K86" s="126"/>
      <c r="L86"/>
      <c r="M86"/>
      <c r="N86"/>
      <c r="O86"/>
      <c r="P86"/>
      <c r="Q86"/>
      <c r="R86"/>
      <c r="S86"/>
    </row>
    <row r="87" spans="1:19" ht="12.75">
      <c r="A87" s="204"/>
      <c r="B87" s="2">
        <f t="shared" si="2"/>
        <v>0</v>
      </c>
      <c r="C87" s="200">
        <f>IF(ISBLANK(B87),"",VLOOKUP(B87,Données!$BG$9:$BH$200,2,0))</f>
        <v>0</v>
      </c>
      <c r="D87" s="48">
        <f t="shared" si="3"/>
        <v>0</v>
      </c>
      <c r="E87" s="189">
        <f>IF(ISBLANK(D87),"",VLOOKUP(D87,Données!$BJ$9:$BK$200,2,0))</f>
        <v>0</v>
      </c>
      <c r="F87" s="199"/>
      <c r="G87" s="193"/>
      <c r="I87" s="194"/>
      <c r="J87" s="189"/>
      <c r="K87" s="126"/>
      <c r="L87"/>
      <c r="M87"/>
      <c r="N87"/>
      <c r="O87"/>
      <c r="P87"/>
      <c r="Q87"/>
      <c r="R87"/>
      <c r="S87"/>
    </row>
    <row r="88" spans="1:19" ht="12.75">
      <c r="A88" s="204"/>
      <c r="B88" s="2">
        <f t="shared" si="2"/>
        <v>0</v>
      </c>
      <c r="C88" s="200">
        <f>IF(ISBLANK(B88),"",VLOOKUP(B88,Données!$BG$9:$BH$200,2,0))</f>
        <v>0</v>
      </c>
      <c r="D88" s="48">
        <f t="shared" si="3"/>
        <v>0</v>
      </c>
      <c r="E88" s="189">
        <f>IF(ISBLANK(D88),"",VLOOKUP(D88,Données!$BJ$9:$BK$200,2,0))</f>
        <v>0</v>
      </c>
      <c r="F88" s="199"/>
      <c r="G88" s="193"/>
      <c r="I88" s="194"/>
      <c r="J88" s="189"/>
      <c r="K88" s="126"/>
      <c r="L88"/>
      <c r="M88"/>
      <c r="N88"/>
      <c r="O88"/>
      <c r="P88"/>
      <c r="Q88"/>
      <c r="R88"/>
      <c r="S88"/>
    </row>
    <row r="89" spans="1:19" ht="12.75">
      <c r="A89" s="204"/>
      <c r="B89" s="2">
        <f t="shared" si="2"/>
        <v>0</v>
      </c>
      <c r="C89" s="200">
        <f>IF(ISBLANK(B89),"",VLOOKUP(B89,Données!$BG$9:$BH$200,2,0))</f>
        <v>0</v>
      </c>
      <c r="D89" s="48">
        <f t="shared" si="3"/>
        <v>0</v>
      </c>
      <c r="E89" s="189">
        <f>IF(ISBLANK(D89),"",VLOOKUP(D89,Données!$BJ$9:$BK$200,2,0))</f>
        <v>0</v>
      </c>
      <c r="F89" s="199"/>
      <c r="G89" s="193"/>
      <c r="I89" s="194"/>
      <c r="J89" s="189"/>
      <c r="K89" s="126"/>
      <c r="L89"/>
      <c r="M89"/>
      <c r="N89"/>
      <c r="O89"/>
      <c r="P89"/>
      <c r="Q89"/>
      <c r="R89"/>
      <c r="S89"/>
    </row>
    <row r="90" spans="1:19" ht="12.75">
      <c r="A90" s="204"/>
      <c r="B90" s="2"/>
      <c r="C90" s="200"/>
      <c r="D90" s="48"/>
      <c r="E90" s="189"/>
      <c r="F90" s="199"/>
      <c r="G90" s="193"/>
      <c r="I90" s="194"/>
      <c r="J90" s="189"/>
      <c r="K90" s="126"/>
      <c r="L90"/>
      <c r="M90"/>
      <c r="N90"/>
      <c r="O90"/>
      <c r="P90"/>
      <c r="Q90"/>
      <c r="R90"/>
      <c r="S90"/>
    </row>
    <row r="91" spans="1:19" ht="12.75">
      <c r="A91" s="204"/>
      <c r="B91" s="2"/>
      <c r="C91" s="200"/>
      <c r="D91" s="48"/>
      <c r="E91" s="189"/>
      <c r="F91" s="199"/>
      <c r="G91" s="193"/>
      <c r="I91" s="194"/>
      <c r="J91" s="189"/>
      <c r="K91" s="126"/>
      <c r="L91"/>
      <c r="M91"/>
      <c r="N91"/>
      <c r="O91"/>
      <c r="P91"/>
      <c r="Q91"/>
      <c r="R91"/>
      <c r="S91"/>
    </row>
    <row r="92" spans="1:19" ht="12.75">
      <c r="A92" s="204"/>
      <c r="B92" s="2">
        <f aca="true" t="shared" si="4" ref="B92:B94">IF(C179="SD",B179,"")</f>
        <v>0</v>
      </c>
      <c r="C92" s="200">
        <f>IF(ISBLANK(B92),"",VLOOKUP(B92,Données!$BG$9:$BH$200,2,0))</f>
        <v>0</v>
      </c>
      <c r="D92" s="48">
        <f aca="true" t="shared" si="5" ref="D92:D94">IF(C179="R",B179,"")</f>
        <v>0</v>
      </c>
      <c r="E92" s="189">
        <f>IF(ISBLANK(D92),"",VLOOKUP(D92,Données!$BJ$9:$BK$200,2,0))</f>
        <v>0</v>
      </c>
      <c r="F92" s="199"/>
      <c r="G92" s="193"/>
      <c r="I92" s="194"/>
      <c r="J92" s="189"/>
      <c r="K92" s="126"/>
      <c r="L92"/>
      <c r="M92"/>
      <c r="N92"/>
      <c r="O92"/>
      <c r="P92"/>
      <c r="Q92"/>
      <c r="R92"/>
      <c r="S92"/>
    </row>
    <row r="93" spans="1:19" ht="12.75">
      <c r="A93" s="204"/>
      <c r="B93" s="2">
        <f t="shared" si="4"/>
        <v>0</v>
      </c>
      <c r="C93" s="200">
        <f>IF(ISBLANK(B93),"",VLOOKUP(B93,Données!$BG$9:$BH$200,2,0))</f>
        <v>0</v>
      </c>
      <c r="D93" s="48">
        <f t="shared" si="5"/>
        <v>0</v>
      </c>
      <c r="E93" s="189">
        <f>IF(ISBLANK(D93),"",VLOOKUP(D93,Données!$BJ$9:$BK$200,2,0))</f>
        <v>0</v>
      </c>
      <c r="F93" s="199"/>
      <c r="G93" s="193"/>
      <c r="I93" s="194"/>
      <c r="J93" s="189"/>
      <c r="K93" s="126"/>
      <c r="L93"/>
      <c r="M93"/>
      <c r="N93"/>
      <c r="O93"/>
      <c r="P93"/>
      <c r="Q93"/>
      <c r="R93"/>
      <c r="S93"/>
    </row>
    <row r="94" spans="1:19" ht="12.75">
      <c r="A94" s="204"/>
      <c r="B94" s="2">
        <f t="shared" si="4"/>
        <v>0</v>
      </c>
      <c r="C94" s="200">
        <f>IF(ISBLANK(B94),"",VLOOKUP(B94,Données!$BG$9:$BH$200,2,0))</f>
        <v>0</v>
      </c>
      <c r="D94" s="48">
        <f t="shared" si="5"/>
        <v>0</v>
      </c>
      <c r="E94" s="189">
        <f>IF(ISBLANK(D94),"",VLOOKUP(D94,Données!$BJ$9:$BK$200,2,0))</f>
        <v>0</v>
      </c>
      <c r="F94" s="199"/>
      <c r="G94" s="193"/>
      <c r="I94" s="194"/>
      <c r="J94" s="189"/>
      <c r="K94" s="126"/>
      <c r="L94"/>
      <c r="M94"/>
      <c r="N94"/>
      <c r="O94"/>
      <c r="P94"/>
      <c r="Q94"/>
      <c r="R94"/>
      <c r="S94"/>
    </row>
    <row r="95" spans="1:19" ht="12.75">
      <c r="A95" s="204">
        <v>41654</v>
      </c>
      <c r="B95" s="201" t="s">
        <v>546</v>
      </c>
      <c r="C95" s="201"/>
      <c r="D95" s="201"/>
      <c r="E95" s="201"/>
      <c r="F95" s="199"/>
      <c r="G95" s="193"/>
      <c r="I95" s="194"/>
      <c r="J95" s="189"/>
      <c r="K95" s="126"/>
      <c r="L95"/>
      <c r="M95"/>
      <c r="N95"/>
      <c r="O95"/>
      <c r="P95"/>
      <c r="Q95"/>
      <c r="R95"/>
      <c r="S95"/>
    </row>
    <row r="96" spans="1:19" ht="12.75">
      <c r="A96" s="204"/>
      <c r="B96" s="33" t="s">
        <v>8</v>
      </c>
      <c r="C96" s="33" t="s">
        <v>547</v>
      </c>
      <c r="D96" s="33" t="s">
        <v>17</v>
      </c>
      <c r="E96" s="202" t="s">
        <v>14</v>
      </c>
      <c r="F96" s="199"/>
      <c r="G96" s="193"/>
      <c r="I96" s="194"/>
      <c r="J96" s="189"/>
      <c r="K96" s="126"/>
      <c r="L96"/>
      <c r="M96"/>
      <c r="N96"/>
      <c r="O96"/>
      <c r="P96"/>
      <c r="Q96"/>
      <c r="R96"/>
      <c r="S96"/>
    </row>
    <row r="97" spans="1:19" ht="13.5">
      <c r="A97" s="204"/>
      <c r="B97" s="203" t="s">
        <v>548</v>
      </c>
      <c r="C97" s="205" t="s">
        <v>539</v>
      </c>
      <c r="D97" s="5">
        <f>IF(OR(ISBLANK(B97),NOT(OR(C97="SD",C97="P"))),"",VLOOKUP(B97,Données!$AN$9:$AO$200,2,0))</f>
      </c>
      <c r="E97" s="5">
        <f>IF(OR(ISBLANK(B97),OR(C97="Rec",C97="P")),"",IF(C97="SD",VLOOKUP($B97,Données!$AU$9:$AV$200,2,0),IF(C97="Ec",VLOOKUP($B97,Données!$AX$9:$AY$200,2,0),IF(C97="RecEc",VLOOKUP($B97,Données!$BA$9:$BB$200,2,0),VLOOKUP($B97,Données!$AQ$9:$AR$200,2,0)))))</f>
        <v>0</v>
      </c>
      <c r="F97" s="199"/>
      <c r="G97" s="193"/>
      <c r="I97" s="194"/>
      <c r="J97" s="189"/>
      <c r="K97" s="126"/>
      <c r="L97"/>
      <c r="M97"/>
      <c r="N97"/>
      <c r="O97"/>
      <c r="P97"/>
      <c r="Q97"/>
      <c r="R97"/>
      <c r="S97"/>
    </row>
    <row r="98" spans="1:19" ht="13.5">
      <c r="A98" s="204"/>
      <c r="B98" s="203"/>
      <c r="C98" s="5"/>
      <c r="D98" s="5">
        <f>IF(OR(ISBLANK(B98),NOT(OR(C98="SD",C98="P"))),"",VLOOKUP(B98,Données!$AN$9:$AO$200,2,0))</f>
      </c>
      <c r="E98" s="5">
        <f>IF(OR(ISBLANK(B98),OR(C98="Rec",C98="P")),"",IF(C98="SD",VLOOKUP($B98,Données!$AU$9:$AV$200,2,0),IF(C98="Ec",VLOOKUP($B98,Données!$AX$9:$AY$200,2,0),IF(C98="RecEc",VLOOKUP($B98,Données!$BA$9:$BB$200,2,0),VLOOKUP($B98,Données!$AQ$9:$AR$200,2,0)))))</f>
        <v>0</v>
      </c>
      <c r="F98" s="199"/>
      <c r="G98" s="193"/>
      <c r="I98" s="194"/>
      <c r="J98" s="189"/>
      <c r="K98" s="126"/>
      <c r="L98"/>
      <c r="M98"/>
      <c r="N98"/>
      <c r="O98"/>
      <c r="P98"/>
      <c r="Q98"/>
      <c r="R98"/>
      <c r="S98"/>
    </row>
    <row r="99" spans="1:19" ht="13.5">
      <c r="A99" s="204"/>
      <c r="B99" s="203"/>
      <c r="C99" s="5"/>
      <c r="D99" s="5">
        <f>IF(OR(ISBLANK(B99),NOT(OR(C99="SD",C99="P"))),"",VLOOKUP(B99,Données!$AN$9:$AO$200,2,0))</f>
      </c>
      <c r="E99" s="5">
        <f>IF(OR(ISBLANK(B99),OR(C99="Rec",C99="P")),"",IF(C99="SD",VLOOKUP($B99,Données!$AU$9:$AV$200,2,0),IF(C99="Ec",VLOOKUP($B99,Données!$AX$9:$AY$200,2,0),IF(C99="RecEc",VLOOKUP($B99,Données!$BA$9:$BB$200,2,0),VLOOKUP($B99,Données!$AQ$9:$AR$200,2,0)))))</f>
        <v>0</v>
      </c>
      <c r="F99" s="199"/>
      <c r="G99" s="193"/>
      <c r="I99" s="194"/>
      <c r="J99" s="189"/>
      <c r="K99" s="126"/>
      <c r="L99"/>
      <c r="M99"/>
      <c r="N99"/>
      <c r="O99"/>
      <c r="P99"/>
      <c r="Q99"/>
      <c r="R99"/>
      <c r="S99"/>
    </row>
    <row r="100" spans="1:19" ht="13.5">
      <c r="A100" s="204"/>
      <c r="B100" s="203"/>
      <c r="C100" s="5"/>
      <c r="D100" s="5">
        <f>IF(OR(ISBLANK(B100),NOT(OR(C100="SD",C100="P"))),"",VLOOKUP(B100,Données!$AN$9:$AO$200,2,0))</f>
      </c>
      <c r="E100" s="5">
        <f>IF(OR(ISBLANK(B100),OR(C100="Rec",C100="P")),"",IF(C100="SD",VLOOKUP($B100,Données!$AU$9:$AV$200,2,0),IF(C100="Ec",VLOOKUP($B100,Données!$AX$9:$AY$200,2,0),IF(C100="RecEc",VLOOKUP($B100,Données!$BA$9:$BB$200,2,0),VLOOKUP($B100,Données!$AQ$9:$AR$200,2,0)))))</f>
        <v>0</v>
      </c>
      <c r="F100" s="199"/>
      <c r="G100" s="193"/>
      <c r="I100" s="194"/>
      <c r="J100" s="189"/>
      <c r="K100" s="126"/>
      <c r="L100"/>
      <c r="M100"/>
      <c r="N100"/>
      <c r="O100"/>
      <c r="P100"/>
      <c r="Q100"/>
      <c r="R100"/>
      <c r="S100"/>
    </row>
    <row r="101" spans="1:19" ht="13.5">
      <c r="A101" s="204"/>
      <c r="B101" s="203"/>
      <c r="C101" s="5"/>
      <c r="D101" s="5">
        <f>IF(OR(ISBLANK(B101),NOT(OR(C101="SD",C101="P"))),"",VLOOKUP(B101,Données!$AN$9:$AO$200,2,0))</f>
      </c>
      <c r="E101" s="5">
        <f>IF(OR(ISBLANK(B101),OR(C101="Rec",C101="P")),"",IF(C101="SD",VLOOKUP($B101,Données!$AU$9:$AV$200,2,0),IF(C101="Ec",VLOOKUP($B101,Données!$AX$9:$AY$200,2,0),IF(C101="RecEc",VLOOKUP($B101,Données!$BA$9:$BB$200,2,0),VLOOKUP($B101,Données!$AQ$9:$AR$200,2,0)))))</f>
        <v>0</v>
      </c>
      <c r="F101" s="199"/>
      <c r="G101" s="193"/>
      <c r="I101" s="194"/>
      <c r="J101" s="189"/>
      <c r="K101" s="126"/>
      <c r="L101"/>
      <c r="M101"/>
      <c r="N101"/>
      <c r="O101"/>
      <c r="P101"/>
      <c r="Q101"/>
      <c r="R101"/>
      <c r="S101"/>
    </row>
    <row r="102" spans="1:19" ht="13.5">
      <c r="A102" s="204"/>
      <c r="B102" s="203"/>
      <c r="C102" s="5"/>
      <c r="D102" s="5">
        <f>IF(OR(ISBLANK(B102),NOT(OR(C102="SD",C102="P"))),"",VLOOKUP(B102,Données!$AN$9:$AO$200,2,0))</f>
      </c>
      <c r="E102" s="5">
        <f>IF(OR(ISBLANK(B102),OR(C102="Rec",C102="P")),"",IF(C102="SD",VLOOKUP($B102,Données!$AU$9:$AV$200,2,0),IF(C102="Ec",VLOOKUP($B102,Données!$AX$9:$AY$200,2,0),IF(C102="RecEc",VLOOKUP($B102,Données!$BA$9:$BB$200,2,0),VLOOKUP($B102,Données!$AQ$9:$AR$200,2,0)))))</f>
        <v>0</v>
      </c>
      <c r="F102" s="199"/>
      <c r="G102" s="193"/>
      <c r="I102" s="194"/>
      <c r="J102" s="189"/>
      <c r="K102" s="126"/>
      <c r="L102"/>
      <c r="M102"/>
      <c r="N102"/>
      <c r="O102"/>
      <c r="P102"/>
      <c r="Q102"/>
      <c r="R102"/>
      <c r="S102"/>
    </row>
    <row r="103" spans="1:19" ht="13.5">
      <c r="A103" s="204"/>
      <c r="B103" s="203"/>
      <c r="C103" s="5"/>
      <c r="D103" s="5">
        <f>IF(OR(ISBLANK(B103),NOT(OR(C103="SD",C103="P"))),"",VLOOKUP(B103,Données!$AN$9:$AO$200,2,0))</f>
      </c>
      <c r="E103" s="5">
        <f>IF(OR(ISBLANK(B103),OR(C103="Rec",C103="P")),"",IF(C103="SD",VLOOKUP($B103,Données!$AU$9:$AV$200,2,0),IF(C103="Ec",VLOOKUP($B103,Données!$AX$9:$AY$200,2,0),IF(C103="RecEc",VLOOKUP($B103,Données!$BA$9:$BB$200,2,0),VLOOKUP($B103,Données!$AQ$9:$AR$200,2,0)))))</f>
        <v>0</v>
      </c>
      <c r="F103" s="199"/>
      <c r="G103" s="193"/>
      <c r="I103" s="194"/>
      <c r="J103" s="189"/>
      <c r="K103" s="126"/>
      <c r="L103"/>
      <c r="M103"/>
      <c r="N103"/>
      <c r="O103"/>
      <c r="P103"/>
      <c r="Q103"/>
      <c r="R103"/>
      <c r="S103"/>
    </row>
    <row r="104" spans="1:19" ht="13.5">
      <c r="A104" s="204"/>
      <c r="B104" s="203"/>
      <c r="C104" s="5"/>
      <c r="D104" s="5">
        <f>IF(OR(ISBLANK(B104),NOT(OR(C104="SD",C104="P"))),"",VLOOKUP(B104,Données!$AN$9:$AO$200,2,0))</f>
      </c>
      <c r="E104" s="5">
        <f>IF(OR(ISBLANK(B104),OR(C104="Rec",C104="P")),"",IF(C104="SD",VLOOKUP($B104,Données!$AU$9:$AV$200,2,0),IF(C104="Ec",VLOOKUP($B104,Données!$AX$9:$AY$200,2,0),IF(C104="RecEc",VLOOKUP($B104,Données!$BA$9:$BB$200,2,0),VLOOKUP($B104,Données!$AQ$9:$AR$200,2,0)))))</f>
        <v>0</v>
      </c>
      <c r="F104" s="199"/>
      <c r="G104" s="193"/>
      <c r="I104" s="194"/>
      <c r="J104" s="189"/>
      <c r="K104" s="126"/>
      <c r="L104"/>
      <c r="M104"/>
      <c r="N104"/>
      <c r="O104"/>
      <c r="P104"/>
      <c r="Q104"/>
      <c r="R104"/>
      <c r="S104"/>
    </row>
    <row r="105" spans="1:19" ht="13.5">
      <c r="A105" s="204"/>
      <c r="B105" s="203"/>
      <c r="C105" s="5"/>
      <c r="D105" s="5">
        <f>IF(OR(ISBLANK(B105),NOT(OR(C105="SD",C105="P"))),"",VLOOKUP(B105,Données!$AN$9:$AO$200,2,0))</f>
      </c>
      <c r="E105" s="5">
        <f>IF(OR(ISBLANK(B105),OR(C105="Rec",C105="P")),"",IF(C105="SD",VLOOKUP($B105,Données!$AU$9:$AV$200,2,0),IF(C105="Ec",VLOOKUP($B105,Données!$AX$9:$AY$200,2,0),IF(C105="RecEc",VLOOKUP($B105,Données!$BA$9:$BB$200,2,0),VLOOKUP($B105,Données!$AQ$9:$AR$200,2,0)))))</f>
        <v>0</v>
      </c>
      <c r="F105" s="199"/>
      <c r="G105" s="193"/>
      <c r="I105" s="194"/>
      <c r="J105" s="189"/>
      <c r="K105" s="126"/>
      <c r="L105"/>
      <c r="M105"/>
      <c r="N105"/>
      <c r="O105"/>
      <c r="P105"/>
      <c r="Q105"/>
      <c r="R105"/>
      <c r="S105"/>
    </row>
    <row r="106" spans="1:19" ht="13.5">
      <c r="A106" s="204"/>
      <c r="B106" s="203"/>
      <c r="C106" s="5"/>
      <c r="D106" s="5">
        <f>IF(OR(ISBLANK(B106),NOT(OR(C106="SD",C106="P"))),"",VLOOKUP(B106,Données!$AN$9:$AO$200,2,0))</f>
      </c>
      <c r="E106" s="5">
        <f>IF(OR(ISBLANK(B106),OR(C106="Rec",C106="P")),"",IF(C106="SD",VLOOKUP($B106,Données!$AU$9:$AV$200,2,0),IF(C106="Ec",VLOOKUP($B106,Données!$AX$9:$AY$200,2,0),IF(C106="RecEc",VLOOKUP($B106,Données!$BA$9:$BB$200,2,0),VLOOKUP($B106,Données!$AQ$9:$AR$200,2,0)))))</f>
        <v>0</v>
      </c>
      <c r="F106" s="199"/>
      <c r="G106" s="193"/>
      <c r="I106" s="194"/>
      <c r="J106" s="189"/>
      <c r="K106" s="126"/>
      <c r="L106"/>
      <c r="M106"/>
      <c r="N106"/>
      <c r="O106"/>
      <c r="P106"/>
      <c r="Q106"/>
      <c r="R106"/>
      <c r="S106"/>
    </row>
    <row r="107" spans="1:19" ht="13.5">
      <c r="A107" s="204"/>
      <c r="B107" s="203"/>
      <c r="C107" s="5"/>
      <c r="D107" s="5">
        <f>IF(OR(ISBLANK(B107),NOT(OR(C107="SD",C107="P"))),"",VLOOKUP(B107,Données!$AN$9:$AO$200,2,0))</f>
      </c>
      <c r="E107" s="5">
        <f>IF(OR(ISBLANK(B107),OR(C107="Rec",C107="P")),"",IF(C107="SD",VLOOKUP($B107,Données!$AU$9:$AV$200,2,0),IF(C107="Ec",VLOOKUP($B107,Données!$AX$9:$AY$200,2,0),IF(C107="RecEc",VLOOKUP($B107,Données!$BA$9:$BB$200,2,0),VLOOKUP($B107,Données!$AQ$9:$AR$200,2,0)))))</f>
        <v>0</v>
      </c>
      <c r="F107" s="199"/>
      <c r="G107" s="193"/>
      <c r="I107" s="194"/>
      <c r="J107" s="189"/>
      <c r="K107" s="126"/>
      <c r="L107"/>
      <c r="M107"/>
      <c r="N107"/>
      <c r="O107"/>
      <c r="P107"/>
      <c r="Q107"/>
      <c r="R107"/>
      <c r="S107"/>
    </row>
    <row r="108" spans="1:19" ht="13.5">
      <c r="A108" s="204"/>
      <c r="B108" s="203"/>
      <c r="C108" s="5"/>
      <c r="D108" s="5">
        <f>IF(OR(ISBLANK(B108),NOT(OR(C108="SD",C108="P"))),"",VLOOKUP(B108,Données!$AN$9:$AO$200,2,0))</f>
      </c>
      <c r="E108" s="5">
        <f>IF(OR(ISBLANK(B108),OR(C108="Rec",C108="P")),"",IF(C108="SD",VLOOKUP($B108,Données!$AU$9:$AV$200,2,0),IF(C108="Ec",VLOOKUP($B108,Données!$AX$9:$AY$200,2,0),IF(C108="RecEc",VLOOKUP($B108,Données!$BA$9:$BB$200,2,0),VLOOKUP($B108,Données!$AQ$9:$AR$200,2,0)))))</f>
        <v>0</v>
      </c>
      <c r="F108" s="199"/>
      <c r="G108" s="193"/>
      <c r="I108" s="194"/>
      <c r="J108" s="189"/>
      <c r="K108" s="126"/>
      <c r="L108"/>
      <c r="M108"/>
      <c r="N108"/>
      <c r="O108"/>
      <c r="P108"/>
      <c r="Q108"/>
      <c r="R108"/>
      <c r="S108"/>
    </row>
    <row r="109" spans="1:19" ht="13.5">
      <c r="A109" s="204"/>
      <c r="B109" s="203"/>
      <c r="C109" s="5"/>
      <c r="D109" s="5">
        <f>IF(OR(ISBLANK(B109),NOT(OR(C109="SD",C109="P"))),"",VLOOKUP(B109,Données!$AN$9:$AO$200,2,0))</f>
      </c>
      <c r="E109" s="5">
        <f>IF(OR(ISBLANK(B109),OR(C109="Rec",C109="P")),"",IF(C109="SD",VLOOKUP($B109,Données!$AU$9:$AV$200,2,0),IF(C109="Ec",VLOOKUP($B109,Données!$AX$9:$AY$200,2,0),IF(C109="RecEc",VLOOKUP($B109,Données!$BA$9:$BB$200,2,0),VLOOKUP($B109,Données!$AQ$9:$AR$200,2,0)))))</f>
        <v>0</v>
      </c>
      <c r="F109" s="199"/>
      <c r="G109" s="193"/>
      <c r="I109" s="194"/>
      <c r="J109" s="189"/>
      <c r="K109" s="126"/>
      <c r="L109"/>
      <c r="M109"/>
      <c r="N109"/>
      <c r="O109"/>
      <c r="P109"/>
      <c r="Q109"/>
      <c r="R109"/>
      <c r="S109"/>
    </row>
    <row r="110" spans="1:19" ht="13.5">
      <c r="A110" s="204"/>
      <c r="B110" s="203"/>
      <c r="C110" s="5"/>
      <c r="D110" s="5">
        <f>IF(OR(ISBLANK(B110),NOT(OR(C110="SD",C110="P"))),"",VLOOKUP(B110,Données!$AN$9:$AO$200,2,0))</f>
      </c>
      <c r="E110" s="5">
        <f>IF(OR(ISBLANK(B110),OR(C110="Rec",C110="P")),"",IF(C110="SD",VLOOKUP($B110,Données!$AU$9:$AV$200,2,0),IF(C110="Ec",VLOOKUP($B110,Données!$AX$9:$AY$200,2,0),IF(C110="RecEc",VLOOKUP($B110,Données!$BA$9:$BB$200,2,0),VLOOKUP($B110,Données!$AQ$9:$AR$200,2,0)))))</f>
        <v>0</v>
      </c>
      <c r="F110" s="199"/>
      <c r="G110" s="193"/>
      <c r="I110" s="194"/>
      <c r="J110" s="189"/>
      <c r="K110" s="126"/>
      <c r="L110"/>
      <c r="M110"/>
      <c r="N110"/>
      <c r="O110"/>
      <c r="P110"/>
      <c r="Q110"/>
      <c r="R110"/>
      <c r="S110"/>
    </row>
    <row r="111" spans="1:19" ht="13.5">
      <c r="A111" s="204"/>
      <c r="B111" s="203"/>
      <c r="C111" s="5"/>
      <c r="D111" s="5">
        <f>IF(OR(ISBLANK(B111),NOT(OR(C111="SD",C111="P"))),"",VLOOKUP(B111,Données!$AN$9:$AO$200,2,0))</f>
      </c>
      <c r="E111" s="5">
        <f>IF(OR(ISBLANK(B111),OR(C111="Rec",C111="P")),"",IF(C111="SD",VLOOKUP($B111,Données!$AU$9:$AV$200,2,0),IF(C111="Ec",VLOOKUP($B111,Données!$AX$9:$AY$200,2,0),IF(C111="RecEc",VLOOKUP($B111,Données!$BA$9:$BB$200,2,0),VLOOKUP($B111,Données!$AQ$9:$AR$200,2,0)))))</f>
        <v>0</v>
      </c>
      <c r="F111" s="199"/>
      <c r="G111" s="193"/>
      <c r="I111" s="194"/>
      <c r="J111" s="189"/>
      <c r="K111" s="126"/>
      <c r="L111"/>
      <c r="M111"/>
      <c r="N111"/>
      <c r="O111"/>
      <c r="P111"/>
      <c r="Q111"/>
      <c r="R111"/>
      <c r="S111"/>
    </row>
    <row r="112" spans="1:19" ht="13.5">
      <c r="A112" s="204"/>
      <c r="B112" s="203"/>
      <c r="C112" s="5"/>
      <c r="D112" s="5">
        <f>IF(OR(ISBLANK(B112),NOT(OR(C112="SD",C112="P"))),"",VLOOKUP(B112,Données!$AN$9:$AO$200,2,0))</f>
      </c>
      <c r="E112" s="5">
        <f>IF(OR(ISBLANK(B112),OR(C112="Rec",C112="P")),"",IF(C112="SD",VLOOKUP($B112,Données!$AU$9:$AV$200,2,0),IF(C112="Ec",VLOOKUP($B112,Données!$AX$9:$AY$200,2,0),IF(C112="RecEc",VLOOKUP($B112,Données!$BA$9:$BB$200,2,0),VLOOKUP($B112,Données!$AQ$9:$AR$200,2,0)))))</f>
        <v>0</v>
      </c>
      <c r="F112" s="199"/>
      <c r="G112" s="193"/>
      <c r="I112" s="194"/>
      <c r="J112" s="189"/>
      <c r="K112" s="126"/>
      <c r="L112"/>
      <c r="M112"/>
      <c r="N112"/>
      <c r="O112"/>
      <c r="P112"/>
      <c r="Q112"/>
      <c r="R112"/>
      <c r="S112"/>
    </row>
    <row r="113" spans="1:19" ht="13.5">
      <c r="A113" s="204"/>
      <c r="B113" s="203"/>
      <c r="C113" s="5"/>
      <c r="D113" s="5">
        <f>IF(OR(ISBLANK(B113),NOT(OR(C113="SD",C113="P"))),"",VLOOKUP(B113,Données!$AN$9:$AO$200,2,0))</f>
      </c>
      <c r="E113" s="5">
        <f>IF(OR(ISBLANK(B113),OR(C113="Rec",C113="P")),"",IF(C113="SD",VLOOKUP($B113,Données!$AU$9:$AV$200,2,0),IF(C113="Ec",VLOOKUP($B113,Données!$AX$9:$AY$200,2,0),IF(C113="RecEc",VLOOKUP($B113,Données!$BA$9:$BB$200,2,0),VLOOKUP($B113,Données!$AQ$9:$AR$200,2,0)))))</f>
        <v>0</v>
      </c>
      <c r="F113" s="199"/>
      <c r="G113" s="193"/>
      <c r="I113" s="194"/>
      <c r="J113" s="189"/>
      <c r="K113" s="126"/>
      <c r="L113"/>
      <c r="M113"/>
      <c r="N113"/>
      <c r="O113"/>
      <c r="P113"/>
      <c r="Q113"/>
      <c r="R113"/>
      <c r="S113"/>
    </row>
    <row r="114" spans="1:19" ht="13.5">
      <c r="A114" s="204"/>
      <c r="B114" s="203"/>
      <c r="C114" s="5"/>
      <c r="D114" s="5">
        <f>IF(OR(ISBLANK(B114),NOT(OR(C114="SD",C114="P"))),"",VLOOKUP(B114,Données!$AN$9:$AO$200,2,0))</f>
      </c>
      <c r="E114" s="5">
        <f>IF(OR(ISBLANK(B114),OR(C114="Rec",C114="P")),"",IF(C114="SD",VLOOKUP($B114,Données!$AU$9:$AV$200,2,0),IF(C114="Ec",VLOOKUP($B114,Données!$AX$9:$AY$200,2,0),IF(C114="RecEc",VLOOKUP($B114,Données!$BA$9:$BB$200,2,0),VLOOKUP($B114,Données!$AQ$9:$AR$200,2,0)))))</f>
        <v>0</v>
      </c>
      <c r="F114" s="199"/>
      <c r="G114" s="193"/>
      <c r="I114" s="194"/>
      <c r="J114" s="189"/>
      <c r="K114" s="126"/>
      <c r="L114"/>
      <c r="M114"/>
      <c r="N114"/>
      <c r="O114"/>
      <c r="P114"/>
      <c r="Q114"/>
      <c r="R114"/>
      <c r="S114"/>
    </row>
    <row r="115" spans="1:19" ht="13.5">
      <c r="A115" s="204"/>
      <c r="B115" s="203"/>
      <c r="C115" s="5"/>
      <c r="D115" s="5">
        <f>IF(OR(ISBLANK(B115),NOT(OR(C115="SD",C115="P"))),"",VLOOKUP(B115,Données!$AN$9:$AO$200,2,0))</f>
      </c>
      <c r="E115" s="5">
        <f>IF(OR(ISBLANK(B115),OR(C115="Rec",C115="P")),"",IF(C115="SD",VLOOKUP($B115,Données!$AU$9:$AV$200,2,0),IF(C115="Ec",VLOOKUP($B115,Données!$AX$9:$AY$200,2,0),IF(C115="RecEc",VLOOKUP($B115,Données!$BA$9:$BB$200,2,0),VLOOKUP($B115,Données!$AQ$9:$AR$200,2,0)))))</f>
        <v>0</v>
      </c>
      <c r="F115" s="199"/>
      <c r="G115" s="193"/>
      <c r="I115" s="194"/>
      <c r="J115" s="189"/>
      <c r="K115" s="126"/>
      <c r="L115"/>
      <c r="M115"/>
      <c r="N115"/>
      <c r="O115"/>
      <c r="P115"/>
      <c r="Q115"/>
      <c r="R115"/>
      <c r="S115"/>
    </row>
    <row r="116" spans="1:19" ht="13.5">
      <c r="A116" s="204"/>
      <c r="B116" s="203"/>
      <c r="C116" s="5"/>
      <c r="D116" s="5">
        <f>IF(OR(ISBLANK(B116),NOT(OR(C116="SD",C116="P"))),"",VLOOKUP(B116,Données!$AN$9:$AO$200,2,0))</f>
      </c>
      <c r="E116" s="5">
        <f>IF(OR(ISBLANK(B116),OR(C116="Rec",C116="P")),"",IF(C116="SD",VLOOKUP($B116,Données!$AU$9:$AV$200,2,0),IF(C116="Ec",VLOOKUP($B116,Données!$AX$9:$AY$200,2,0),IF(C116="RecEc",VLOOKUP($B116,Données!$BA$9:$BB$200,2,0),VLOOKUP($B116,Données!$AQ$9:$AR$200,2,0)))))</f>
        <v>0</v>
      </c>
      <c r="F116" s="199"/>
      <c r="G116" s="193"/>
      <c r="I116" s="194"/>
      <c r="J116" s="189"/>
      <c r="K116" s="126"/>
      <c r="L116"/>
      <c r="M116"/>
      <c r="N116"/>
      <c r="O116"/>
      <c r="P116"/>
      <c r="Q116"/>
      <c r="R116"/>
      <c r="S116"/>
    </row>
    <row r="117" spans="1:19" ht="13.5">
      <c r="A117" s="204"/>
      <c r="B117" s="203"/>
      <c r="C117" s="5"/>
      <c r="D117" s="5">
        <f>IF(OR(ISBLANK(B117),NOT(OR(C117="SD",C117="P"))),"",VLOOKUP(B117,Données!$AN$9:$AO$200,2,0))</f>
      </c>
      <c r="E117" s="5">
        <f>IF(OR(ISBLANK(B117),OR(C117="Rec",C117="P")),"",IF(C117="SD",VLOOKUP($B117,Données!$AU$9:$AV$200,2,0),IF(C117="Ec",VLOOKUP($B117,Données!$AX$9:$AY$200,2,0),IF(C117="RecEc",VLOOKUP($B117,Données!$BA$9:$BB$200,2,0),VLOOKUP($B117,Données!$AQ$9:$AR$200,2,0)))))</f>
        <v>0</v>
      </c>
      <c r="F117" s="199"/>
      <c r="G117" s="193"/>
      <c r="I117" s="194"/>
      <c r="J117" s="189"/>
      <c r="K117" s="126"/>
      <c r="L117"/>
      <c r="M117"/>
      <c r="N117"/>
      <c r="O117"/>
      <c r="P117"/>
      <c r="Q117"/>
      <c r="R117"/>
      <c r="S117"/>
    </row>
    <row r="118" spans="1:19" ht="13.5">
      <c r="A118" s="204"/>
      <c r="B118" s="203"/>
      <c r="C118" s="5"/>
      <c r="D118" s="5">
        <f>IF(OR(ISBLANK(B118),NOT(OR(C118="SD",C118="P"))),"",VLOOKUP(B118,Données!$AN$9:$AO$200,2,0))</f>
      </c>
      <c r="E118" s="5">
        <f>IF(OR(ISBLANK(B118),OR(C118="Rec",C118="P")),"",IF(C118="SD",VLOOKUP($B118,Données!$AU$9:$AV$200,2,0),IF(C118="Ec",VLOOKUP($B118,Données!$AX$9:$AY$200,2,0),IF(C118="RecEc",VLOOKUP($B118,Données!$BA$9:$BB$200,2,0),VLOOKUP($B118,Données!$AQ$9:$AR$200,2,0)))))</f>
        <v>0</v>
      </c>
      <c r="F118" s="199"/>
      <c r="G118" s="193"/>
      <c r="I118" s="194"/>
      <c r="J118" s="189"/>
      <c r="K118" s="126"/>
      <c r="L118"/>
      <c r="M118"/>
      <c r="N118"/>
      <c r="O118"/>
      <c r="P118"/>
      <c r="Q118"/>
      <c r="R118"/>
      <c r="S118"/>
    </row>
    <row r="119" spans="1:19" ht="13.5">
      <c r="A119" s="204"/>
      <c r="B119" s="203"/>
      <c r="C119" s="5"/>
      <c r="D119" s="5">
        <f>IF(OR(ISBLANK(B119),NOT(OR(C119="SD",C119="P"))),"",VLOOKUP(B119,Données!$AN$9:$AO$200,2,0))</f>
      </c>
      <c r="E119" s="5">
        <f>IF(OR(ISBLANK(B119),OR(C119="Rec",C119="P")),"",IF(C119="SD",VLOOKUP($B119,Données!$AU$9:$AV$200,2,0),IF(C119="Ec",VLOOKUP($B119,Données!$AX$9:$AY$200,2,0),IF(C119="RecEc",VLOOKUP($B119,Données!$BA$9:$BB$200,2,0),VLOOKUP($B119,Données!$AQ$9:$AR$200,2,0)))))</f>
        <v>0</v>
      </c>
      <c r="F119" s="199"/>
      <c r="G119" s="193"/>
      <c r="I119" s="194"/>
      <c r="J119" s="189"/>
      <c r="K119" s="126"/>
      <c r="L119"/>
      <c r="M119"/>
      <c r="N119"/>
      <c r="O119"/>
      <c r="P119"/>
      <c r="Q119"/>
      <c r="R119"/>
      <c r="S119"/>
    </row>
    <row r="120" spans="1:19" ht="13.5">
      <c r="A120" s="204"/>
      <c r="B120" s="203"/>
      <c r="C120" s="5"/>
      <c r="D120" s="5">
        <f>IF(OR(ISBLANK(B120),NOT(OR(C120="SD",C120="P"))),"",VLOOKUP(B120,Données!$AN$9:$AO$200,2,0))</f>
      </c>
      <c r="E120" s="5">
        <f>IF(OR(ISBLANK(B120),OR(C120="Rec",C120="P")),"",IF(C120="SD",VLOOKUP($B120,Données!$AU$9:$AV$200,2,0),IF(C120="Ec",VLOOKUP($B120,Données!$AX$9:$AY$200,2,0),IF(C120="RecEc",VLOOKUP($B120,Données!$BA$9:$BB$200,2,0),VLOOKUP($B120,Données!$AQ$9:$AR$200,2,0)))))</f>
        <v>0</v>
      </c>
      <c r="F120" s="199"/>
      <c r="G120" s="193"/>
      <c r="I120" s="194"/>
      <c r="J120" s="189"/>
      <c r="K120" s="126"/>
      <c r="L120"/>
      <c r="M120"/>
      <c r="N120"/>
      <c r="O120"/>
      <c r="P120"/>
      <c r="Q120"/>
      <c r="R120"/>
      <c r="S120"/>
    </row>
    <row r="121" spans="1:19" ht="13.5">
      <c r="A121" s="204"/>
      <c r="B121" s="203"/>
      <c r="C121" s="5"/>
      <c r="D121" s="5">
        <f>IF(OR(ISBLANK(B121),NOT(OR(C121="SD",C121="P"))),"",VLOOKUP(B121,Données!$AN$9:$AO$200,2,0))</f>
      </c>
      <c r="E121" s="5">
        <f>IF(OR(ISBLANK(B121),OR(C121="Rec",C121="P")),"",IF(C121="SD",VLOOKUP($B121,Données!$AU$9:$AV$200,2,0),IF(C121="Ec",VLOOKUP($B121,Données!$AX$9:$AY$200,2,0),IF(C121="RecEc",VLOOKUP($B121,Données!$BA$9:$BB$200,2,0),VLOOKUP($B121,Données!$AQ$9:$AR$200,2,0)))))</f>
        <v>0</v>
      </c>
      <c r="F121" s="199"/>
      <c r="G121" s="193"/>
      <c r="I121" s="194"/>
      <c r="J121" s="189"/>
      <c r="K121" s="126"/>
      <c r="L121"/>
      <c r="M121"/>
      <c r="N121"/>
      <c r="O121"/>
      <c r="P121"/>
      <c r="Q121"/>
      <c r="R121"/>
      <c r="S121"/>
    </row>
    <row r="122" spans="1:19" ht="13.5">
      <c r="A122" s="204"/>
      <c r="B122" s="203"/>
      <c r="C122" s="5"/>
      <c r="D122" s="5">
        <f>IF(OR(ISBLANK(B122),NOT(OR(C122="SD",C122="P"))),"",VLOOKUP(B122,Données!$AN$9:$AO$200,2,0))</f>
      </c>
      <c r="E122" s="5">
        <f>IF(OR(ISBLANK(B122),OR(C122="Rec",C122="P")),"",IF(C122="SD",VLOOKUP($B122,Données!$AU$9:$AV$200,2,0),IF(C122="Ec",VLOOKUP($B122,Données!$AX$9:$AY$200,2,0),IF(C122="RecEc",VLOOKUP($B122,Données!$BA$9:$BB$200,2,0),VLOOKUP($B122,Données!$AQ$9:$AR$200,2,0)))))</f>
        <v>0</v>
      </c>
      <c r="F122" s="199"/>
      <c r="G122" s="193"/>
      <c r="I122" s="194"/>
      <c r="J122" s="189"/>
      <c r="K122" s="126"/>
      <c r="L122"/>
      <c r="M122"/>
      <c r="N122"/>
      <c r="O122"/>
      <c r="P122"/>
      <c r="Q122"/>
      <c r="R122"/>
      <c r="S122"/>
    </row>
    <row r="123" spans="1:19" ht="13.5">
      <c r="A123" s="204"/>
      <c r="B123" s="203"/>
      <c r="C123" s="5"/>
      <c r="D123" s="5">
        <f>IF(OR(ISBLANK(B123),NOT(OR(C123="SD",C123="P"))),"",VLOOKUP(B123,Données!$AN$9:$AO$200,2,0))</f>
      </c>
      <c r="E123" s="5">
        <f>IF(OR(ISBLANK(B123),OR(C123="Rec",C123="P")),"",IF(C123="SD",VLOOKUP($B123,Données!$AU$9:$AV$200,2,0),IF(C123="Ec",VLOOKUP($B123,Données!$AX$9:$AY$200,2,0),IF(C123="RecEc",VLOOKUP($B123,Données!$BA$9:$BB$200,2,0),VLOOKUP($B123,Données!$AQ$9:$AR$200,2,0)))))</f>
        <v>0</v>
      </c>
      <c r="F123" s="199"/>
      <c r="G123" s="193"/>
      <c r="I123" s="194"/>
      <c r="J123" s="189"/>
      <c r="K123" s="126"/>
      <c r="L123"/>
      <c r="M123"/>
      <c r="N123"/>
      <c r="O123"/>
      <c r="P123"/>
      <c r="Q123"/>
      <c r="R123"/>
      <c r="S123"/>
    </row>
    <row r="124" spans="1:19" ht="13.5">
      <c r="A124" s="190">
        <v>41671</v>
      </c>
      <c r="B124" s="191" t="s">
        <v>541</v>
      </c>
      <c r="C124" s="191"/>
      <c r="D124" s="191"/>
      <c r="E124" s="191" t="e">
        <f>IF(OR(ISBLANK(B124),OR(C124="Rec",C124="P")),"",IF(C124="SD",VLOOKUP($B124,Données!$AU$9:$AV$200,2,0),IF(C124="Ec",VLOOKUP($B124,Données!$AX$9:$AY$200,2,0),IF(C124="RecEc",VLOOKUP($B124,Données!$BA$9:$BB$200,2,0),VLOOKUP($B124,Données!$AQ$9:$AR$200,2,0)))))</f>
        <v>#N/A</v>
      </c>
      <c r="F124" s="199"/>
      <c r="G124" s="193"/>
      <c r="I124" s="194"/>
      <c r="J124" s="189"/>
      <c r="K124" s="126"/>
      <c r="L124"/>
      <c r="M124"/>
      <c r="N124"/>
      <c r="O124"/>
      <c r="P124"/>
      <c r="Q124"/>
      <c r="R124"/>
      <c r="S124"/>
    </row>
    <row r="125" spans="1:19" ht="13.5">
      <c r="A125" s="190"/>
      <c r="B125" s="195" t="s">
        <v>543</v>
      </c>
      <c r="C125" s="196" t="s">
        <v>544</v>
      </c>
      <c r="D125" s="197" t="s">
        <v>545</v>
      </c>
      <c r="E125" s="5" t="e">
        <f>IF(OR(ISBLANK(B125),OR(C125="Rec",C125="P")),"",IF(C125="SD",VLOOKUP($B125,Données!$AU$9:$AV$200,2,0),IF(C125="Ec",VLOOKUP($B125,Données!$AX$9:$AY$200,2,0),IF(C125="RecEc",VLOOKUP($B125,Données!$BA$9:$BB$200,2,0),VLOOKUP($B125,Données!$AQ$9:$AR$200,2,0)))))</f>
        <v>#N/A</v>
      </c>
      <c r="F125" s="199"/>
      <c r="G125" s="193"/>
      <c r="I125" s="194"/>
      <c r="J125" s="189"/>
      <c r="K125" s="126"/>
      <c r="L125"/>
      <c r="M125"/>
      <c r="N125"/>
      <c r="O125"/>
      <c r="P125"/>
      <c r="Q125"/>
      <c r="R125"/>
      <c r="S125"/>
    </row>
    <row r="126" spans="1:19" ht="12.75">
      <c r="A126" s="190"/>
      <c r="B126" s="2">
        <f aca="true" t="shared" si="6" ref="B126:B141">IF(C213="SD",B213,"")</f>
        <v>0</v>
      </c>
      <c r="C126" s="200">
        <f>IF(ISBLANK(B126),"",VLOOKUP(B126,Données!$BG$9:$BH$200,2,0))</f>
        <v>0</v>
      </c>
      <c r="D126" s="48">
        <f aca="true" t="shared" si="7" ref="D126:D141">IF(C213="R",B213,"")</f>
        <v>0</v>
      </c>
      <c r="E126" s="189">
        <f>IF(ISBLANK(D126),"",VLOOKUP(D126,Données!$BJ$9:$BK$200,2,0))</f>
        <v>0</v>
      </c>
      <c r="F126" s="199"/>
      <c r="G126" s="193"/>
      <c r="I126" s="194"/>
      <c r="J126" s="189"/>
      <c r="K126" s="126"/>
      <c r="L126"/>
      <c r="M126"/>
      <c r="N126"/>
      <c r="O126"/>
      <c r="P126"/>
      <c r="Q126"/>
      <c r="R126"/>
      <c r="S126"/>
    </row>
    <row r="127" spans="1:19" ht="12.75">
      <c r="A127" s="190"/>
      <c r="B127" s="2">
        <f t="shared" si="6"/>
        <v>0</v>
      </c>
      <c r="C127" s="200">
        <f>IF(ISBLANK(B127),"",VLOOKUP(B127,Données!$BG$9:$BH$200,2,0))</f>
        <v>0</v>
      </c>
      <c r="D127" s="48">
        <f t="shared" si="7"/>
        <v>0</v>
      </c>
      <c r="E127" s="189">
        <f>IF(ISBLANK(D127),"",VLOOKUP(D127,Données!$BJ$9:$BK$200,2,0))</f>
        <v>0</v>
      </c>
      <c r="F127" s="199"/>
      <c r="G127" s="193"/>
      <c r="I127" s="194"/>
      <c r="J127" s="189"/>
      <c r="K127" s="126"/>
      <c r="L127"/>
      <c r="M127"/>
      <c r="N127"/>
      <c r="O127"/>
      <c r="P127"/>
      <c r="Q127"/>
      <c r="R127"/>
      <c r="S127"/>
    </row>
    <row r="128" spans="1:19" ht="12.75">
      <c r="A128" s="190"/>
      <c r="B128" s="2">
        <f t="shared" si="6"/>
        <v>0</v>
      </c>
      <c r="C128" s="200">
        <f>IF(ISBLANK(B128),"",VLOOKUP(B128,Données!$BG$9:$BH$200,2,0))</f>
        <v>0</v>
      </c>
      <c r="D128" s="48">
        <f t="shared" si="7"/>
        <v>0</v>
      </c>
      <c r="E128" s="189">
        <f>IF(ISBLANK(D128),"",VLOOKUP(D128,Données!$BJ$9:$BK$200,2,0))</f>
        <v>0</v>
      </c>
      <c r="F128" s="199"/>
      <c r="G128" s="193"/>
      <c r="I128" s="194"/>
      <c r="J128" s="189"/>
      <c r="K128" s="126"/>
      <c r="L128"/>
      <c r="M128"/>
      <c r="N128"/>
      <c r="O128"/>
      <c r="P128"/>
      <c r="Q128"/>
      <c r="R128"/>
      <c r="S128"/>
    </row>
    <row r="129" spans="1:19" ht="12.75">
      <c r="A129" s="190"/>
      <c r="B129" s="2">
        <f t="shared" si="6"/>
        <v>0</v>
      </c>
      <c r="C129" s="200">
        <f>IF(ISBLANK(B129),"",VLOOKUP(B129,Données!$BG$9:$BH$200,2,0))</f>
        <v>0</v>
      </c>
      <c r="D129" s="48">
        <f t="shared" si="7"/>
        <v>0</v>
      </c>
      <c r="E129" s="189">
        <f>IF(ISBLANK(D129),"",VLOOKUP(D129,Données!$BJ$9:$BK$200,2,0))</f>
        <v>0</v>
      </c>
      <c r="F129" s="199"/>
      <c r="G129" s="193"/>
      <c r="I129" s="194"/>
      <c r="J129" s="189"/>
      <c r="K129" s="126"/>
      <c r="L129"/>
      <c r="M129"/>
      <c r="N129"/>
      <c r="O129"/>
      <c r="P129"/>
      <c r="Q129"/>
      <c r="R129"/>
      <c r="S129"/>
    </row>
    <row r="130" spans="1:19" ht="12.75">
      <c r="A130" s="190"/>
      <c r="B130" s="2">
        <f t="shared" si="6"/>
        <v>0</v>
      </c>
      <c r="C130" s="200">
        <f>IF(ISBLANK(B130),"",VLOOKUP(B130,Données!$BG$9:$BH$200,2,0))</f>
        <v>0</v>
      </c>
      <c r="D130" s="48">
        <f t="shared" si="7"/>
        <v>0</v>
      </c>
      <c r="E130" s="189">
        <f>IF(ISBLANK(D130),"",VLOOKUP(D130,Données!$BJ$9:$BK$200,2,0))</f>
        <v>0</v>
      </c>
      <c r="F130" s="199"/>
      <c r="G130" s="193"/>
      <c r="I130" s="194"/>
      <c r="J130" s="189"/>
      <c r="K130" s="126"/>
      <c r="L130"/>
      <c r="M130"/>
      <c r="N130"/>
      <c r="O130"/>
      <c r="P130"/>
      <c r="Q130"/>
      <c r="R130"/>
      <c r="S130"/>
    </row>
    <row r="131" spans="1:19" ht="12.75">
      <c r="A131" s="190"/>
      <c r="B131" s="2">
        <f t="shared" si="6"/>
        <v>0</v>
      </c>
      <c r="C131" s="200">
        <f>IF(ISBLANK(B131),"",VLOOKUP(B131,Données!$BG$9:$BH$200,2,0))</f>
        <v>0</v>
      </c>
      <c r="D131" s="48">
        <f t="shared" si="7"/>
        <v>0</v>
      </c>
      <c r="E131" s="189">
        <f>IF(ISBLANK(D131),"",VLOOKUP(D131,Données!$BJ$9:$BK$200,2,0))</f>
        <v>0</v>
      </c>
      <c r="F131" s="199"/>
      <c r="G131" s="193"/>
      <c r="I131" s="194"/>
      <c r="J131" s="189"/>
      <c r="K131" s="126"/>
      <c r="L131"/>
      <c r="M131"/>
      <c r="N131"/>
      <c r="O131"/>
      <c r="P131"/>
      <c r="Q131"/>
      <c r="R131"/>
      <c r="S131"/>
    </row>
    <row r="132" spans="1:19" ht="12.75">
      <c r="A132" s="190"/>
      <c r="B132" s="2">
        <f t="shared" si="6"/>
        <v>0</v>
      </c>
      <c r="C132" s="200">
        <f>IF(ISBLANK(B132),"",VLOOKUP(B132,Données!$BG$9:$BH$200,2,0))</f>
        <v>0</v>
      </c>
      <c r="D132" s="48">
        <f t="shared" si="7"/>
        <v>0</v>
      </c>
      <c r="E132" s="189">
        <f>IF(ISBLANK(D132),"",VLOOKUP(D132,Données!$BJ$9:$BK$200,2,0))</f>
        <v>0</v>
      </c>
      <c r="F132" s="199"/>
      <c r="G132" s="193"/>
      <c r="I132" s="194"/>
      <c r="J132" s="189"/>
      <c r="K132" s="126"/>
      <c r="L132"/>
      <c r="M132"/>
      <c r="N132"/>
      <c r="O132"/>
      <c r="P132"/>
      <c r="Q132"/>
      <c r="R132"/>
      <c r="S132"/>
    </row>
    <row r="133" spans="1:19" ht="12.75">
      <c r="A133" s="190"/>
      <c r="B133" s="2">
        <f t="shared" si="6"/>
        <v>0</v>
      </c>
      <c r="C133" s="200">
        <f>IF(ISBLANK(B133),"",VLOOKUP(B133,Données!$BG$9:$BH$200,2,0))</f>
        <v>0</v>
      </c>
      <c r="D133" s="48">
        <f t="shared" si="7"/>
        <v>0</v>
      </c>
      <c r="E133" s="189">
        <f>IF(ISBLANK(D133),"",VLOOKUP(D133,Données!$BJ$9:$BK$200,2,0))</f>
        <v>0</v>
      </c>
      <c r="F133" s="199"/>
      <c r="G133" s="193"/>
      <c r="I133" s="194"/>
      <c r="J133" s="189"/>
      <c r="K133" s="126"/>
      <c r="L133"/>
      <c r="M133"/>
      <c r="N133"/>
      <c r="O133"/>
      <c r="P133"/>
      <c r="Q133"/>
      <c r="R133"/>
      <c r="S133"/>
    </row>
    <row r="134" spans="1:19" ht="12.75">
      <c r="A134" s="190"/>
      <c r="B134" s="2">
        <f t="shared" si="6"/>
        <v>0</v>
      </c>
      <c r="C134" s="200">
        <f>IF(ISBLANK(B134),"",VLOOKUP(B134,Données!$BG$9:$BH$200,2,0))</f>
        <v>3.5</v>
      </c>
      <c r="D134" s="48">
        <f t="shared" si="7"/>
        <v>0</v>
      </c>
      <c r="E134" s="189">
        <f>IF(ISBLANK(D134),"",VLOOKUP(D134,Données!$BJ$9:$BK$200,2,0))</f>
        <v>0</v>
      </c>
      <c r="F134" s="199"/>
      <c r="G134" s="193"/>
      <c r="I134" s="194"/>
      <c r="J134" s="189"/>
      <c r="K134" s="126"/>
      <c r="L134"/>
      <c r="M134"/>
      <c r="N134"/>
      <c r="O134"/>
      <c r="P134"/>
      <c r="Q134"/>
      <c r="R134"/>
      <c r="S134"/>
    </row>
    <row r="135" spans="1:19" ht="12.75">
      <c r="A135" s="190"/>
      <c r="B135" s="2">
        <f t="shared" si="6"/>
        <v>0</v>
      </c>
      <c r="C135" s="200">
        <f>IF(ISBLANK(B135),"",VLOOKUP(B135,Données!$BG$9:$BH$200,2,0))</f>
        <v>7</v>
      </c>
      <c r="D135" s="48">
        <f t="shared" si="7"/>
        <v>0</v>
      </c>
      <c r="E135" s="189">
        <f>IF(ISBLANK(D135),"",VLOOKUP(D135,Données!$BJ$9:$BK$200,2,0))</f>
        <v>0</v>
      </c>
      <c r="F135" s="199"/>
      <c r="G135" s="193"/>
      <c r="I135" s="194"/>
      <c r="J135" s="189"/>
      <c r="K135" s="126"/>
      <c r="L135"/>
      <c r="M135"/>
      <c r="N135"/>
      <c r="O135"/>
      <c r="P135"/>
      <c r="Q135"/>
      <c r="R135"/>
      <c r="S135"/>
    </row>
    <row r="136" spans="1:19" ht="12.75">
      <c r="A136" s="190"/>
      <c r="B136" s="2">
        <f t="shared" si="6"/>
        <v>0</v>
      </c>
      <c r="C136" s="200">
        <f>IF(ISBLANK(B136),"",VLOOKUP(B136,Données!$BG$9:$BH$200,2,0))</f>
        <v>2.1</v>
      </c>
      <c r="D136" s="48">
        <f t="shared" si="7"/>
        <v>0</v>
      </c>
      <c r="E136" s="189">
        <f>IF(ISBLANK(D136),"",VLOOKUP(D136,Données!$BJ$9:$BK$200,2,0))</f>
        <v>0</v>
      </c>
      <c r="F136" s="199"/>
      <c r="G136" s="193"/>
      <c r="I136" s="194"/>
      <c r="J136" s="189"/>
      <c r="K136" s="126"/>
      <c r="L136"/>
      <c r="M136"/>
      <c r="N136"/>
      <c r="O136"/>
      <c r="P136"/>
      <c r="Q136"/>
      <c r="R136"/>
      <c r="S136"/>
    </row>
    <row r="137" spans="1:19" ht="12.75">
      <c r="A137" s="190"/>
      <c r="B137" s="2">
        <f t="shared" si="6"/>
        <v>0</v>
      </c>
      <c r="C137" s="200">
        <f>IF(ISBLANK(B137),"",VLOOKUP(B137,Données!$BG$9:$BH$200,2,0))</f>
        <v>5.25</v>
      </c>
      <c r="D137" s="48">
        <f t="shared" si="7"/>
        <v>0</v>
      </c>
      <c r="E137" s="189">
        <f>IF(ISBLANK(D137),"",VLOOKUP(D137,Données!$BJ$9:$BK$200,2,0))</f>
        <v>0</v>
      </c>
      <c r="F137" s="199"/>
      <c r="G137" s="193"/>
      <c r="I137" s="194"/>
      <c r="J137" s="189"/>
      <c r="K137" s="126"/>
      <c r="L137"/>
      <c r="M137"/>
      <c r="N137"/>
      <c r="O137"/>
      <c r="P137"/>
      <c r="Q137"/>
      <c r="R137"/>
      <c r="S137"/>
    </row>
    <row r="138" spans="1:19" ht="12.75">
      <c r="A138" s="190"/>
      <c r="B138" s="2">
        <f t="shared" si="6"/>
        <v>0</v>
      </c>
      <c r="C138" s="200">
        <f>IF(ISBLANK(B138),"",VLOOKUP(B138,Données!$BG$9:$BH$200,2,0))</f>
        <v>2.625</v>
      </c>
      <c r="D138" s="48">
        <f t="shared" si="7"/>
        <v>0</v>
      </c>
      <c r="E138" s="189">
        <f>IF(ISBLANK(D138),"",VLOOKUP(D138,Données!$BJ$9:$BK$200,2,0))</f>
        <v>0</v>
      </c>
      <c r="F138" s="199"/>
      <c r="G138" s="193"/>
      <c r="I138" s="194"/>
      <c r="J138" s="189"/>
      <c r="K138" s="126"/>
      <c r="L138"/>
      <c r="M138"/>
      <c r="N138"/>
      <c r="O138"/>
      <c r="P138"/>
      <c r="Q138"/>
      <c r="R138"/>
      <c r="S138"/>
    </row>
    <row r="139" spans="1:19" ht="12.75">
      <c r="A139" s="190"/>
      <c r="B139" s="2">
        <f t="shared" si="6"/>
        <v>0</v>
      </c>
      <c r="C139" s="200">
        <f>IF(ISBLANK(B139),"",VLOOKUP(B139,Données!$BG$9:$BH$200,2,0))</f>
        <v>0</v>
      </c>
      <c r="D139" s="48">
        <f t="shared" si="7"/>
        <v>0</v>
      </c>
      <c r="E139" s="189">
        <f>IF(ISBLANK(D139),"",VLOOKUP(D139,Données!$BJ$9:$BK$200,2,0))</f>
        <v>0</v>
      </c>
      <c r="F139" s="199"/>
      <c r="G139" s="193"/>
      <c r="I139" s="194"/>
      <c r="J139" s="189"/>
      <c r="K139" s="126"/>
      <c r="L139"/>
      <c r="M139"/>
      <c r="N139"/>
      <c r="O139"/>
      <c r="P139"/>
      <c r="Q139"/>
      <c r="R139"/>
      <c r="S139"/>
    </row>
    <row r="140" spans="1:19" ht="12.75">
      <c r="A140" s="190"/>
      <c r="B140" s="2">
        <f t="shared" si="6"/>
        <v>0</v>
      </c>
      <c r="C140" s="200">
        <f>IF(ISBLANK(B140),"",VLOOKUP(B140,Données!$BG$9:$BH$200,2,0))</f>
        <v>0</v>
      </c>
      <c r="D140" s="48">
        <f t="shared" si="7"/>
        <v>0</v>
      </c>
      <c r="E140" s="189">
        <f>IF(ISBLANK(D140),"",VLOOKUP(D140,Données!$BJ$9:$BK$200,2,0))</f>
        <v>0</v>
      </c>
      <c r="F140" s="199"/>
      <c r="G140" s="193"/>
      <c r="I140" s="194"/>
      <c r="J140" s="189"/>
      <c r="K140" s="126"/>
      <c r="L140"/>
      <c r="M140"/>
      <c r="N140"/>
      <c r="O140"/>
      <c r="P140"/>
      <c r="Q140"/>
      <c r="R140"/>
      <c r="S140"/>
    </row>
    <row r="141" spans="1:19" ht="12.75">
      <c r="A141" s="190"/>
      <c r="B141" s="2">
        <f t="shared" si="6"/>
        <v>0</v>
      </c>
      <c r="C141" s="200">
        <f>IF(ISBLANK(B141),"",VLOOKUP(B141,Données!$BG$9:$BH$200,2,0))</f>
        <v>0</v>
      </c>
      <c r="D141" s="48">
        <f t="shared" si="7"/>
        <v>0</v>
      </c>
      <c r="E141" s="189">
        <f>IF(ISBLANK(D141),"",VLOOKUP(D141,Données!$BJ$9:$BK$200,2,0))</f>
        <v>0</v>
      </c>
      <c r="F141" s="199"/>
      <c r="G141" s="193"/>
      <c r="I141" s="194"/>
      <c r="J141" s="189"/>
      <c r="K141" s="126"/>
      <c r="L141"/>
      <c r="M141"/>
      <c r="N141"/>
      <c r="O141"/>
      <c r="P141"/>
      <c r="Q141"/>
      <c r="R141"/>
      <c r="S141"/>
    </row>
    <row r="142" spans="1:19" ht="12.75">
      <c r="A142" s="190"/>
      <c r="B142" s="2">
        <f aca="true" t="shared" si="8" ref="B142:B143">IF(C233="SD",B233,"")</f>
        <v>0</v>
      </c>
      <c r="C142" s="200">
        <f>IF(ISBLANK(B142),"",VLOOKUP(B142,Données!$BG$9:$BH$200,2,0))</f>
        <v>0</v>
      </c>
      <c r="D142" s="48">
        <f aca="true" t="shared" si="9" ref="D142:D143">IF(C233="R",B233,"")</f>
        <v>0</v>
      </c>
      <c r="E142" s="189">
        <f>IF(ISBLANK(D142),"",VLOOKUP(D142,Données!$BJ$9:$BK$200,2,0))</f>
        <v>0</v>
      </c>
      <c r="F142" s="199"/>
      <c r="G142" s="193"/>
      <c r="I142" s="194"/>
      <c r="J142" s="189"/>
      <c r="K142" s="126"/>
      <c r="L142"/>
      <c r="M142"/>
      <c r="N142"/>
      <c r="O142"/>
      <c r="P142"/>
      <c r="Q142"/>
      <c r="R142"/>
      <c r="S142"/>
    </row>
    <row r="143" spans="1:19" ht="12.75">
      <c r="A143" s="190"/>
      <c r="B143" s="2">
        <f t="shared" si="8"/>
        <v>0</v>
      </c>
      <c r="C143" s="200">
        <f>IF(ISBLANK(B143),"",VLOOKUP(B143,Données!$BG$9:$BH$200,2,0))</f>
        <v>0</v>
      </c>
      <c r="D143" s="48">
        <f t="shared" si="9"/>
        <v>0</v>
      </c>
      <c r="E143" s="189">
        <f>IF(ISBLANK(D143),"",VLOOKUP(D143,Données!$BJ$9:$BK$200,2,0))</f>
        <v>0</v>
      </c>
      <c r="F143" s="199"/>
      <c r="G143" s="193"/>
      <c r="I143" s="194"/>
      <c r="J143" s="189"/>
      <c r="K143" s="126"/>
      <c r="L143"/>
      <c r="M143"/>
      <c r="N143"/>
      <c r="O143"/>
      <c r="P143"/>
      <c r="Q143"/>
      <c r="R143"/>
      <c r="S143"/>
    </row>
    <row r="144" spans="1:19" ht="12.75">
      <c r="A144" s="190"/>
      <c r="B144" s="2">
        <f aca="true" t="shared" si="10" ref="B144:B147">IF(C237="SD",B237,"")</f>
        <v>0</v>
      </c>
      <c r="C144" s="200">
        <f>IF(ISBLANK(B144),"",VLOOKUP(B144,Données!$BG$9:$BH$200,2,0))</f>
        <v>0</v>
      </c>
      <c r="D144" s="48">
        <f aca="true" t="shared" si="11" ref="D144:D147">IF(C237="R",B237,"")</f>
        <v>0</v>
      </c>
      <c r="E144" s="189">
        <f>IF(ISBLANK(D144),"",VLOOKUP(D144,Données!$BJ$9:$BK$200,2,0))</f>
        <v>0</v>
      </c>
      <c r="F144" s="199"/>
      <c r="G144" s="193"/>
      <c r="I144" s="194"/>
      <c r="J144" s="189"/>
      <c r="K144" s="126"/>
      <c r="L144"/>
      <c r="M144"/>
      <c r="N144"/>
      <c r="O144"/>
      <c r="P144"/>
      <c r="Q144"/>
      <c r="R144"/>
      <c r="S144"/>
    </row>
    <row r="145" spans="1:19" ht="12.75">
      <c r="A145" s="190"/>
      <c r="B145" s="2">
        <f t="shared" si="10"/>
        <v>0</v>
      </c>
      <c r="C145" s="200">
        <f>IF(ISBLANK(B145),"",VLOOKUP(B145,Données!$BG$9:$BH$200,2,0))</f>
        <v>0</v>
      </c>
      <c r="D145" s="48">
        <f t="shared" si="11"/>
        <v>0</v>
      </c>
      <c r="E145" s="189">
        <f>IF(ISBLANK(D145),"",VLOOKUP(D145,Données!$BJ$9:$BK$200,2,0))</f>
        <v>0</v>
      </c>
      <c r="F145" s="199"/>
      <c r="G145" s="193"/>
      <c r="I145" s="194"/>
      <c r="J145" s="189"/>
      <c r="K145" s="126"/>
      <c r="L145"/>
      <c r="M145"/>
      <c r="N145"/>
      <c r="O145"/>
      <c r="P145"/>
      <c r="Q145"/>
      <c r="R145"/>
      <c r="S145"/>
    </row>
    <row r="146" spans="1:19" ht="12.75">
      <c r="A146" s="190"/>
      <c r="B146" s="2">
        <f t="shared" si="10"/>
        <v>0</v>
      </c>
      <c r="C146" s="200">
        <f>IF(ISBLANK(B146),"",VLOOKUP(B146,Données!$BG$9:$BH$200,2,0))</f>
        <v>0</v>
      </c>
      <c r="D146" s="48">
        <f t="shared" si="11"/>
        <v>0</v>
      </c>
      <c r="E146" s="189">
        <f>IF(ISBLANK(D146),"",VLOOKUP(D146,Données!$BJ$9:$BK$200,2,0))</f>
        <v>0</v>
      </c>
      <c r="F146" s="199"/>
      <c r="G146" s="193"/>
      <c r="I146" s="194"/>
      <c r="J146" s="189"/>
      <c r="K146" s="126"/>
      <c r="L146"/>
      <c r="M146"/>
      <c r="N146"/>
      <c r="O146"/>
      <c r="P146"/>
      <c r="Q146"/>
      <c r="R146"/>
      <c r="S146"/>
    </row>
    <row r="147" spans="1:19" ht="12.75">
      <c r="A147" s="190"/>
      <c r="B147" s="2">
        <f t="shared" si="10"/>
        <v>0</v>
      </c>
      <c r="C147" s="200">
        <f>IF(ISBLANK(B147),"",VLOOKUP(B147,Données!$BG$9:$BH$200,2,0))</f>
        <v>0</v>
      </c>
      <c r="D147" s="48">
        <f t="shared" si="11"/>
        <v>0</v>
      </c>
      <c r="E147" s="189">
        <f>IF(ISBLANK(D147),"",VLOOKUP(D147,Données!$BJ$9:$BK$200,2,0))</f>
        <v>0</v>
      </c>
      <c r="F147" s="199"/>
      <c r="G147" s="193"/>
      <c r="I147" s="194"/>
      <c r="J147" s="189"/>
      <c r="K147" s="126"/>
      <c r="L147"/>
      <c r="M147"/>
      <c r="N147"/>
      <c r="O147"/>
      <c r="P147"/>
      <c r="Q147"/>
      <c r="R147"/>
      <c r="S147"/>
    </row>
    <row r="148" spans="1:19" ht="12.75">
      <c r="A148" s="190"/>
      <c r="B148" s="2"/>
      <c r="C148" s="200"/>
      <c r="D148" s="48"/>
      <c r="E148" s="189"/>
      <c r="F148" s="199"/>
      <c r="G148" s="193"/>
      <c r="I148" s="194"/>
      <c r="J148" s="189"/>
      <c r="K148" s="126"/>
      <c r="L148"/>
      <c r="M148"/>
      <c r="N148"/>
      <c r="O148"/>
      <c r="P148"/>
      <c r="Q148"/>
      <c r="R148"/>
      <c r="S148"/>
    </row>
    <row r="149" spans="1:19" ht="12.75">
      <c r="A149" s="190"/>
      <c r="B149" s="2"/>
      <c r="C149" s="200"/>
      <c r="D149" s="48"/>
      <c r="E149" s="189"/>
      <c r="F149" s="199"/>
      <c r="G149" s="193"/>
      <c r="I149" s="194"/>
      <c r="J149" s="189"/>
      <c r="K149" s="126"/>
      <c r="L149"/>
      <c r="M149"/>
      <c r="N149"/>
      <c r="O149"/>
      <c r="P149"/>
      <c r="Q149"/>
      <c r="R149"/>
      <c r="S149"/>
    </row>
    <row r="150" spans="1:19" ht="12.75">
      <c r="A150" s="190"/>
      <c r="B150" s="2">
        <f aca="true" t="shared" si="12" ref="B150:B152">IF(C241="SD",B241,"")</f>
        <v>0</v>
      </c>
      <c r="C150" s="200">
        <f>IF(ISBLANK(B150),"",VLOOKUP(B150,Données!$BG$9:$BH$200,2,0))</f>
        <v>0</v>
      </c>
      <c r="D150" s="48">
        <f aca="true" t="shared" si="13" ref="D150:D152">IF(C241="R",B241,"")</f>
        <v>0</v>
      </c>
      <c r="E150" s="189">
        <f>IF(ISBLANK(D150),"",VLOOKUP(D150,Données!$BJ$9:$BK$200,2,0))</f>
        <v>0</v>
      </c>
      <c r="F150" s="199"/>
      <c r="G150" s="193"/>
      <c r="I150" s="194"/>
      <c r="J150" s="189"/>
      <c r="K150" s="126"/>
      <c r="L150"/>
      <c r="M150"/>
      <c r="N150"/>
      <c r="O150"/>
      <c r="P150"/>
      <c r="Q150"/>
      <c r="R150"/>
      <c r="S150"/>
    </row>
    <row r="151" spans="1:19" ht="12.75">
      <c r="A151" s="190"/>
      <c r="B151" s="2">
        <f t="shared" si="12"/>
        <v>0</v>
      </c>
      <c r="C151" s="200">
        <f>IF(ISBLANK(B151),"",VLOOKUP(B151,Données!$BG$9:$BH$200,2,0))</f>
        <v>0</v>
      </c>
      <c r="D151" s="48">
        <f t="shared" si="13"/>
        <v>0</v>
      </c>
      <c r="E151" s="189">
        <f>IF(ISBLANK(D151),"",VLOOKUP(D151,Données!$BJ$9:$BK$200,2,0))</f>
        <v>0</v>
      </c>
      <c r="F151" s="199"/>
      <c r="G151" s="193"/>
      <c r="I151" s="194"/>
      <c r="J151" s="189"/>
      <c r="K151" s="126"/>
      <c r="L151"/>
      <c r="M151"/>
      <c r="N151"/>
      <c r="O151"/>
      <c r="P151"/>
      <c r="Q151"/>
      <c r="R151"/>
      <c r="S151"/>
    </row>
    <row r="152" spans="1:19" ht="12.75">
      <c r="A152" s="190"/>
      <c r="B152" s="2">
        <f t="shared" si="12"/>
        <v>0</v>
      </c>
      <c r="C152" s="200">
        <f>IF(ISBLANK(B152),"",VLOOKUP(B152,Données!$BG$9:$BH$200,2,0))</f>
        <v>0</v>
      </c>
      <c r="D152" s="48">
        <f t="shared" si="13"/>
        <v>0</v>
      </c>
      <c r="E152" s="189">
        <f>IF(ISBLANK(D152),"",VLOOKUP(D152,Données!$BJ$9:$BK$200,2,0))</f>
        <v>0</v>
      </c>
      <c r="F152" s="199"/>
      <c r="G152" s="193"/>
      <c r="I152" s="194"/>
      <c r="J152" s="189"/>
      <c r="K152" s="126"/>
      <c r="L152"/>
      <c r="M152"/>
      <c r="N152"/>
      <c r="O152"/>
      <c r="P152"/>
      <c r="Q152"/>
      <c r="R152"/>
      <c r="S152"/>
    </row>
    <row r="153" spans="1:19" ht="12.75">
      <c r="A153" s="190">
        <v>41671</v>
      </c>
      <c r="B153" s="201" t="s">
        <v>546</v>
      </c>
      <c r="C153" s="201"/>
      <c r="D153" s="201"/>
      <c r="E153" s="201"/>
      <c r="F153" s="199"/>
      <c r="G153" s="193"/>
      <c r="I153" s="194"/>
      <c r="J153" s="189"/>
      <c r="K153" s="126"/>
      <c r="L153"/>
      <c r="M153"/>
      <c r="N153"/>
      <c r="O153"/>
      <c r="P153"/>
      <c r="Q153"/>
      <c r="R153"/>
      <c r="S153"/>
    </row>
    <row r="154" spans="1:19" ht="12.75">
      <c r="A154" s="190"/>
      <c r="B154" s="33" t="s">
        <v>8</v>
      </c>
      <c r="C154" s="33" t="s">
        <v>547</v>
      </c>
      <c r="D154" s="33" t="s">
        <v>17</v>
      </c>
      <c r="E154" s="202" t="s">
        <v>14</v>
      </c>
      <c r="F154" s="199"/>
      <c r="G154" s="193"/>
      <c r="I154" s="194"/>
      <c r="J154" s="189"/>
      <c r="K154" s="126"/>
      <c r="L154"/>
      <c r="M154"/>
      <c r="N154"/>
      <c r="O154"/>
      <c r="P154"/>
      <c r="Q154"/>
      <c r="R154"/>
      <c r="S154"/>
    </row>
    <row r="155" spans="1:19" ht="13.5">
      <c r="A155" s="190"/>
      <c r="B155" s="203" t="s">
        <v>549</v>
      </c>
      <c r="C155" s="165" t="s">
        <v>86</v>
      </c>
      <c r="D155" s="5">
        <f>IF(OR(ISBLANK(B155),NOT(OR(C155="SD",C155="P"))),"",VLOOKUP(B155,Données!$AN$9:$AO$200,2,0))</f>
        <v>840</v>
      </c>
      <c r="E155" s="5">
        <f>IF(OR(ISBLANK(B155),OR(C155="Rec",C155="P")),"",IF(C155="SD",VLOOKUP($B155,Données!$AU$9:$AV$200,2,0),IF(C155="Ec",VLOOKUP($B155,Données!$AX$9:$AY$200,2,0),IF(C155="RecEc",VLOOKUP($B155,Données!$BA$9:$BB$200,2,0),VLOOKUP($B155,Données!$AQ$9:$AR$200,2,0)))))</f>
        <v>0</v>
      </c>
      <c r="F155" s="199"/>
      <c r="G155" s="193"/>
      <c r="I155" s="194"/>
      <c r="J155" s="189"/>
      <c r="K155" s="126"/>
      <c r="L155"/>
      <c r="M155"/>
      <c r="N155"/>
      <c r="O155"/>
      <c r="P155"/>
      <c r="Q155"/>
      <c r="R155"/>
      <c r="S155"/>
    </row>
    <row r="156" spans="1:19" ht="13.5">
      <c r="A156" s="190"/>
      <c r="B156" s="203" t="s">
        <v>550</v>
      </c>
      <c r="C156" s="206" t="s">
        <v>96</v>
      </c>
      <c r="D156" s="5">
        <f>IF(OR(ISBLANK(B156),NOT(OR(C156="SD",C156="P"))),"",VLOOKUP(B156,Données!$AN$9:$AO$200,2,0))</f>
        <v>252</v>
      </c>
      <c r="E156" s="5">
        <f>IF(OR(ISBLANK(B156),OR(C156="Rec",C156="P")),"",IF(C156="SD",VLOOKUP($B156,Données!$AU$9:$AV$200,2,0),IF(C156="Ec",VLOOKUP($B156,Données!$AX$9:$AY$200,2,0),IF(C156="RecEc",VLOOKUP($B156,Données!$BA$9:$BB$200,2,0),VLOOKUP($B156,Données!$AQ$9:$AR$200,2,0)))))</f>
        <v>0</v>
      </c>
      <c r="F156" s="199"/>
      <c r="G156" s="193"/>
      <c r="I156" s="194"/>
      <c r="J156" s="189"/>
      <c r="K156" s="126"/>
      <c r="L156"/>
      <c r="M156"/>
      <c r="N156"/>
      <c r="O156"/>
      <c r="P156"/>
      <c r="Q156"/>
      <c r="R156"/>
      <c r="S156"/>
    </row>
    <row r="157" spans="1:19" ht="13.5">
      <c r="A157" s="190"/>
      <c r="B157" s="203"/>
      <c r="C157" s="5"/>
      <c r="D157" s="5">
        <f>IF(OR(ISBLANK(B157),NOT(OR(C157="SD",C157="P"))),"",VLOOKUP(B157,Données!$AN$9:$AO$200,2,0))</f>
      </c>
      <c r="E157" s="5">
        <f>IF(OR(ISBLANK(B157),OR(C157="Rec",C157="P")),"",IF(C157="SD",VLOOKUP($B157,Données!$AU$9:$AV$200,2,0),IF(C157="Ec",VLOOKUP($B157,Données!$AX$9:$AY$200,2,0),IF(C157="RecEc",VLOOKUP($B157,Données!$BA$9:$BB$200,2,0),VLOOKUP($B157,Données!$AQ$9:$AR$200,2,0)))))</f>
        <v>0</v>
      </c>
      <c r="F157" s="199"/>
      <c r="G157" s="193"/>
      <c r="I157" s="194"/>
      <c r="J157" s="189"/>
      <c r="K157" s="126"/>
      <c r="L157"/>
      <c r="M157"/>
      <c r="N157"/>
      <c r="O157"/>
      <c r="P157"/>
      <c r="Q157"/>
      <c r="R157"/>
      <c r="S157"/>
    </row>
    <row r="158" spans="1:19" ht="13.5">
      <c r="A158" s="190"/>
      <c r="B158" s="203"/>
      <c r="C158" s="5"/>
      <c r="D158" s="5">
        <f>IF(OR(ISBLANK(B158),NOT(OR(C158="SD",C158="P"))),"",VLOOKUP(B158,Données!$AN$9:$AO$200,2,0))</f>
      </c>
      <c r="E158" s="5">
        <f>IF(OR(ISBLANK(B158),OR(C158="Rec",C158="P")),"",IF(C158="SD",VLOOKUP($B158,Données!$AU$9:$AV$200,2,0),IF(C158="Ec",VLOOKUP($B158,Données!$AX$9:$AY$200,2,0),IF(C158="RecEc",VLOOKUP($B158,Données!$BA$9:$BB$200,2,0),VLOOKUP($B158,Données!$AQ$9:$AR$200,2,0)))))</f>
        <v>0</v>
      </c>
      <c r="F158" s="199"/>
      <c r="G158" s="193"/>
      <c r="I158" s="194"/>
      <c r="J158" s="189"/>
      <c r="K158" s="126"/>
      <c r="L158"/>
      <c r="M158"/>
      <c r="N158"/>
      <c r="O158"/>
      <c r="P158"/>
      <c r="Q158"/>
      <c r="R158"/>
      <c r="S158"/>
    </row>
    <row r="159" spans="1:19" ht="13.5">
      <c r="A159" s="190"/>
      <c r="B159" s="203"/>
      <c r="C159" s="5"/>
      <c r="D159" s="5">
        <f>IF(OR(ISBLANK(B159),NOT(OR(C159="SD",C159="P"))),"",VLOOKUP(B159,Données!$AN$9:$AO$200,2,0))</f>
      </c>
      <c r="E159" s="5">
        <f>IF(OR(ISBLANK(B159),OR(C159="Rec",C159="P")),"",IF(C159="SD",VLOOKUP($B159,Données!$AU$9:$AV$200,2,0),IF(C159="Ec",VLOOKUP($B159,Données!$AX$9:$AY$200,2,0),IF(C159="RecEc",VLOOKUP($B159,Données!$BA$9:$BB$200,2,0),VLOOKUP($B159,Données!$AQ$9:$AR$200,2,0)))))</f>
        <v>0</v>
      </c>
      <c r="F159" s="199"/>
      <c r="G159" s="193"/>
      <c r="I159" s="194"/>
      <c r="J159" s="189"/>
      <c r="K159" s="126"/>
      <c r="L159"/>
      <c r="M159"/>
      <c r="N159"/>
      <c r="O159"/>
      <c r="P159"/>
      <c r="Q159"/>
      <c r="R159"/>
      <c r="S159"/>
    </row>
    <row r="160" spans="1:19" ht="13.5">
      <c r="A160" s="190"/>
      <c r="B160" s="203"/>
      <c r="C160" s="5"/>
      <c r="D160" s="5">
        <f>IF(OR(ISBLANK(B160),NOT(OR(C160="SD",C160="P"))),"",VLOOKUP(B160,Données!$AN$9:$AO$200,2,0))</f>
      </c>
      <c r="E160" s="5">
        <f>IF(OR(ISBLANK(B160),OR(C160="Rec",C160="P")),"",IF(C160="SD",VLOOKUP($B160,Données!$AU$9:$AV$200,2,0),IF(C160="Ec",VLOOKUP($B160,Données!$AX$9:$AY$200,2,0),IF(C160="RecEc",VLOOKUP($B160,Données!$BA$9:$BB$200,2,0),VLOOKUP($B160,Données!$AQ$9:$AR$200,2,0)))))</f>
        <v>0</v>
      </c>
      <c r="F160" s="199"/>
      <c r="G160" s="193"/>
      <c r="I160" s="194"/>
      <c r="J160" s="189"/>
      <c r="K160" s="126"/>
      <c r="L160"/>
      <c r="M160"/>
      <c r="N160"/>
      <c r="O160"/>
      <c r="P160"/>
      <c r="Q160"/>
      <c r="R160"/>
      <c r="S160"/>
    </row>
    <row r="161" spans="1:19" ht="13.5">
      <c r="A161" s="190"/>
      <c r="B161" s="203"/>
      <c r="C161" s="5"/>
      <c r="D161" s="5">
        <f>IF(OR(ISBLANK(B161),NOT(OR(C161="SD",C161="P"))),"",VLOOKUP(B161,Données!$AN$9:$AO$200,2,0))</f>
      </c>
      <c r="E161" s="5">
        <f>IF(OR(ISBLANK(B161),OR(C161="Rec",C161="P")),"",IF(C161="SD",VLOOKUP($B161,Données!$AU$9:$AV$200,2,0),IF(C161="Ec",VLOOKUP($B161,Données!$AX$9:$AY$200,2,0),IF(C161="RecEc",VLOOKUP($B161,Données!$BA$9:$BB$200,2,0),VLOOKUP($B161,Données!$AQ$9:$AR$200,2,0)))))</f>
        <v>0</v>
      </c>
      <c r="F161" s="199"/>
      <c r="G161" s="193"/>
      <c r="I161" s="194"/>
      <c r="J161" s="189"/>
      <c r="K161" s="126"/>
      <c r="L161"/>
      <c r="M161"/>
      <c r="N161"/>
      <c r="O161"/>
      <c r="P161"/>
      <c r="Q161"/>
      <c r="R161"/>
      <c r="S161"/>
    </row>
    <row r="162" spans="1:19" ht="13.5">
      <c r="A162" s="190"/>
      <c r="B162" s="203"/>
      <c r="C162" s="5"/>
      <c r="D162" s="5">
        <f>IF(OR(ISBLANK(B162),NOT(OR(C162="SD",C162="P"))),"",VLOOKUP(B162,Données!$AN$9:$AO$200,2,0))</f>
      </c>
      <c r="E162" s="5">
        <f>IF(OR(ISBLANK(B162),OR(C162="Rec",C162="P")),"",IF(C162="SD",VLOOKUP($B162,Données!$AU$9:$AV$200,2,0),IF(C162="Ec",VLOOKUP($B162,Données!$AX$9:$AY$200,2,0),IF(C162="RecEc",VLOOKUP($B162,Données!$BA$9:$BB$200,2,0),VLOOKUP($B162,Données!$AQ$9:$AR$200,2,0)))))</f>
        <v>0</v>
      </c>
      <c r="F162" s="199"/>
      <c r="G162" s="193"/>
      <c r="I162" s="194"/>
      <c r="J162" s="189"/>
      <c r="K162" s="126"/>
      <c r="L162"/>
      <c r="M162"/>
      <c r="N162"/>
      <c r="O162"/>
      <c r="P162"/>
      <c r="Q162"/>
      <c r="R162"/>
      <c r="S162"/>
    </row>
    <row r="163" spans="1:19" ht="13.5">
      <c r="A163" s="190"/>
      <c r="B163" s="203"/>
      <c r="C163" s="5"/>
      <c r="D163" s="5">
        <f>IF(OR(ISBLANK(B163),NOT(OR(C163="SD",C163="P"))),"",VLOOKUP(B163,Données!$AN$9:$AO$200,2,0))</f>
      </c>
      <c r="E163" s="5">
        <f>IF(OR(ISBLANK(B163),OR(C163="Rec",C163="P")),"",IF(C163="SD",VLOOKUP($B163,Données!$AU$9:$AV$200,2,0),IF(C163="Ec",VLOOKUP($B163,Données!$AX$9:$AY$200,2,0),IF(C163="RecEc",VLOOKUP($B163,Données!$BA$9:$BB$200,2,0),VLOOKUP($B163,Données!$AQ$9:$AR$200,2,0)))))</f>
        <v>0</v>
      </c>
      <c r="F163" s="199"/>
      <c r="G163" s="193"/>
      <c r="I163" s="194"/>
      <c r="J163" s="189"/>
      <c r="K163" s="126"/>
      <c r="L163"/>
      <c r="M163"/>
      <c r="N163"/>
      <c r="O163"/>
      <c r="P163"/>
      <c r="Q163"/>
      <c r="R163"/>
      <c r="S163"/>
    </row>
    <row r="164" spans="1:19" ht="13.5">
      <c r="A164" s="190"/>
      <c r="B164" s="203"/>
      <c r="C164" s="5"/>
      <c r="D164" s="5">
        <f>IF(OR(ISBLANK(B164),NOT(OR(C164="SD",C164="P"))),"",VLOOKUP(B164,Données!$AN$9:$AO$200,2,0))</f>
      </c>
      <c r="E164" s="5">
        <f>IF(OR(ISBLANK(B164),OR(C164="Rec",C164="P")),"",IF(C164="SD",VLOOKUP($B164,Données!$AU$9:$AV$200,2,0),IF(C164="Ec",VLOOKUP($B164,Données!$AX$9:$AY$200,2,0),IF(C164="RecEc",VLOOKUP($B164,Données!$BA$9:$BB$200,2,0),VLOOKUP($B164,Données!$AQ$9:$AR$200,2,0)))))</f>
        <v>0</v>
      </c>
      <c r="F164" s="199"/>
      <c r="G164" s="193"/>
      <c r="I164" s="194"/>
      <c r="J164" s="189"/>
      <c r="K164" s="126"/>
      <c r="L164"/>
      <c r="M164"/>
      <c r="N164"/>
      <c r="O164"/>
      <c r="P164"/>
      <c r="Q164"/>
      <c r="R164"/>
      <c r="S164"/>
    </row>
    <row r="165" spans="1:19" ht="13.5">
      <c r="A165" s="190"/>
      <c r="B165" s="203"/>
      <c r="C165" s="5"/>
      <c r="D165" s="5">
        <f>IF(OR(ISBLANK(B165),NOT(OR(C165="SD",C165="P"))),"",VLOOKUP(B165,Données!$AN$9:$AO$200,2,0))</f>
      </c>
      <c r="E165" s="5">
        <f>IF(OR(ISBLANK(B165),OR(C165="Rec",C165="P")),"",IF(C165="SD",VLOOKUP($B165,Données!$AU$9:$AV$200,2,0),IF(C165="Ec",VLOOKUP($B165,Données!$AX$9:$AY$200,2,0),IF(C165="RecEc",VLOOKUP($B165,Données!$BA$9:$BB$200,2,0),VLOOKUP($B165,Données!$AQ$9:$AR$200,2,0)))))</f>
        <v>0</v>
      </c>
      <c r="F165" s="199"/>
      <c r="G165" s="193"/>
      <c r="I165" s="194"/>
      <c r="J165" s="189"/>
      <c r="K165" s="126"/>
      <c r="L165"/>
      <c r="M165"/>
      <c r="N165"/>
      <c r="O165"/>
      <c r="P165"/>
      <c r="Q165"/>
      <c r="R165"/>
      <c r="S165"/>
    </row>
    <row r="166" spans="1:19" ht="13.5">
      <c r="A166" s="190"/>
      <c r="B166" s="203"/>
      <c r="C166" s="5"/>
      <c r="D166" s="5">
        <f>IF(OR(ISBLANK(B166),NOT(OR(C166="SD",C166="P"))),"",VLOOKUP(B166,Données!$AN$9:$AO$200,2,0))</f>
      </c>
      <c r="E166" s="5">
        <f>IF(OR(ISBLANK(B166),OR(C166="Rec",C166="P")),"",IF(C166="SD",VLOOKUP($B166,Données!$AU$9:$AV$200,2,0),IF(C166="Ec",VLOOKUP($B166,Données!$AX$9:$AY$200,2,0),IF(C166="RecEc",VLOOKUP($B166,Données!$BA$9:$BB$200,2,0),VLOOKUP($B166,Données!$AQ$9:$AR$200,2,0)))))</f>
        <v>0</v>
      </c>
      <c r="F166" s="199"/>
      <c r="G166" s="193"/>
      <c r="I166" s="194"/>
      <c r="J166" s="189"/>
      <c r="K166" s="126"/>
      <c r="L166"/>
      <c r="M166"/>
      <c r="N166"/>
      <c r="O166"/>
      <c r="P166"/>
      <c r="Q166"/>
      <c r="R166"/>
      <c r="S166"/>
    </row>
    <row r="167" spans="1:19" ht="13.5">
      <c r="A167" s="190"/>
      <c r="B167" s="203"/>
      <c r="C167" s="5"/>
      <c r="D167" s="5">
        <f>IF(OR(ISBLANK(B167),NOT(OR(C167="SD",C167="P"))),"",VLOOKUP(B167,Données!$AN$9:$AO$200,2,0))</f>
      </c>
      <c r="E167" s="5">
        <f>IF(OR(ISBLANK(B167),OR(C167="Rec",C167="P")),"",IF(C167="SD",VLOOKUP($B167,Données!$AU$9:$AV$200,2,0),IF(C167="Ec",VLOOKUP($B167,Données!$AX$9:$AY$200,2,0),IF(C167="RecEc",VLOOKUP($B167,Données!$BA$9:$BB$200,2,0),VLOOKUP($B167,Données!$AQ$9:$AR$200,2,0)))))</f>
        <v>0</v>
      </c>
      <c r="F167" s="199"/>
      <c r="G167" s="193"/>
      <c r="I167" s="194"/>
      <c r="J167" s="189"/>
      <c r="K167" s="126"/>
      <c r="L167"/>
      <c r="M167"/>
      <c r="N167"/>
      <c r="O167"/>
      <c r="P167"/>
      <c r="Q167"/>
      <c r="R167"/>
      <c r="S167"/>
    </row>
    <row r="168" spans="1:19" ht="13.5">
      <c r="A168" s="190"/>
      <c r="B168" s="203"/>
      <c r="C168" s="5"/>
      <c r="D168" s="5">
        <f>IF(OR(ISBLANK(B168),NOT(OR(C168="SD",C168="P"))),"",VLOOKUP(B168,Données!$AN$9:$AO$200,2,0))</f>
      </c>
      <c r="E168" s="5">
        <f>IF(OR(ISBLANK(B168),OR(C168="Rec",C168="P")),"",IF(C168="SD",VLOOKUP($B168,Données!$AU$9:$AV$200,2,0),IF(C168="Ec",VLOOKUP($B168,Données!$AX$9:$AY$200,2,0),IF(C168="RecEc",VLOOKUP($B168,Données!$BA$9:$BB$200,2,0),VLOOKUP($B168,Données!$AQ$9:$AR$200,2,0)))))</f>
        <v>0</v>
      </c>
      <c r="F168" s="199"/>
      <c r="G168" s="193"/>
      <c r="I168" s="194"/>
      <c r="J168" s="189"/>
      <c r="K168" s="126"/>
      <c r="L168"/>
      <c r="M168"/>
      <c r="N168"/>
      <c r="O168"/>
      <c r="P168"/>
      <c r="Q168"/>
      <c r="R168"/>
      <c r="S168"/>
    </row>
    <row r="169" spans="1:19" ht="13.5">
      <c r="A169" s="190"/>
      <c r="B169" s="203"/>
      <c r="C169" s="5"/>
      <c r="D169" s="5">
        <f>IF(OR(ISBLANK(B169),NOT(OR(C169="SD",C169="P"))),"",VLOOKUP(B169,Données!$AN$9:$AO$200,2,0))</f>
      </c>
      <c r="E169" s="5">
        <f>IF(OR(ISBLANK(B169),OR(C169="Rec",C169="P")),"",IF(C169="SD",VLOOKUP($B169,Données!$AU$9:$AV$200,2,0),IF(C169="Ec",VLOOKUP($B169,Données!$AX$9:$AY$200,2,0),IF(C169="RecEc",VLOOKUP($B169,Données!$BA$9:$BB$200,2,0),VLOOKUP($B169,Données!$AQ$9:$AR$200,2,0)))))</f>
        <v>0</v>
      </c>
      <c r="F169" s="199"/>
      <c r="G169" s="193"/>
      <c r="I169" s="194"/>
      <c r="J169" s="189"/>
      <c r="K169" s="126"/>
      <c r="L169"/>
      <c r="M169"/>
      <c r="N169"/>
      <c r="O169"/>
      <c r="P169"/>
      <c r="Q169"/>
      <c r="R169"/>
      <c r="S169"/>
    </row>
    <row r="170" spans="1:19" ht="13.5">
      <c r="A170" s="190"/>
      <c r="B170" s="203"/>
      <c r="C170" s="5"/>
      <c r="D170" s="5">
        <f>IF(OR(ISBLANK(B170),NOT(OR(C170="SD",C170="P"))),"",VLOOKUP(B170,Données!$AN$9:$AO$200,2,0))</f>
      </c>
      <c r="E170" s="5">
        <f>IF(OR(ISBLANK(B170),OR(C170="Rec",C170="P")),"",IF(C170="SD",VLOOKUP($B170,Données!$AU$9:$AV$200,2,0),IF(C170="Ec",VLOOKUP($B170,Données!$AX$9:$AY$200,2,0),IF(C170="RecEc",VLOOKUP($B170,Données!$BA$9:$BB$200,2,0),VLOOKUP($B170,Données!$AQ$9:$AR$200,2,0)))))</f>
        <v>0</v>
      </c>
      <c r="F170" s="199"/>
      <c r="G170" s="193"/>
      <c r="I170" s="194"/>
      <c r="J170" s="189"/>
      <c r="K170" s="126"/>
      <c r="L170"/>
      <c r="M170"/>
      <c r="N170"/>
      <c r="O170"/>
      <c r="P170"/>
      <c r="Q170"/>
      <c r="R170"/>
      <c r="S170"/>
    </row>
    <row r="171" spans="1:19" ht="13.5">
      <c r="A171" s="190"/>
      <c r="B171" s="203"/>
      <c r="C171" s="5"/>
      <c r="D171" s="5">
        <f>IF(OR(ISBLANK(B171),NOT(OR(C171="SD",C171="P"))),"",VLOOKUP(B171,Données!$AN$9:$AO$200,2,0))</f>
      </c>
      <c r="E171" s="5">
        <f>IF(OR(ISBLANK(B171),OR(C171="Rec",C171="P")),"",IF(C171="SD",VLOOKUP($B171,Données!$AU$9:$AV$200,2,0),IF(C171="Ec",VLOOKUP($B171,Données!$AX$9:$AY$200,2,0),IF(C171="RecEc",VLOOKUP($B171,Données!$BA$9:$BB$200,2,0),VLOOKUP($B171,Données!$AQ$9:$AR$200,2,0)))))</f>
        <v>0</v>
      </c>
      <c r="F171" s="199"/>
      <c r="G171" s="193"/>
      <c r="I171" s="194"/>
      <c r="J171" s="189"/>
      <c r="K171" s="126"/>
      <c r="L171"/>
      <c r="M171"/>
      <c r="N171"/>
      <c r="O171"/>
      <c r="P171"/>
      <c r="Q171"/>
      <c r="R171"/>
      <c r="S171"/>
    </row>
    <row r="172" spans="1:19" ht="13.5">
      <c r="A172" s="190"/>
      <c r="B172" s="203"/>
      <c r="C172" s="5"/>
      <c r="D172" s="5">
        <f>IF(OR(ISBLANK(B172),NOT(OR(C172="SD",C172="P"))),"",VLOOKUP(B172,Données!$AN$9:$AO$200,2,0))</f>
      </c>
      <c r="E172" s="5">
        <f>IF(OR(ISBLANK(B172),OR(C172="Rec",C172="P")),"",IF(C172="SD",VLOOKUP($B172,Données!$AU$9:$AV$200,2,0),IF(C172="Ec",VLOOKUP($B172,Données!$AX$9:$AY$200,2,0),IF(C172="RecEc",VLOOKUP($B172,Données!$BA$9:$BB$200,2,0),VLOOKUP($B172,Données!$AQ$9:$AR$200,2,0)))))</f>
        <v>0</v>
      </c>
      <c r="F172" s="199"/>
      <c r="G172" s="193"/>
      <c r="I172" s="194"/>
      <c r="J172" s="189"/>
      <c r="K172" s="126"/>
      <c r="L172"/>
      <c r="M172"/>
      <c r="N172"/>
      <c r="O172"/>
      <c r="P172"/>
      <c r="Q172"/>
      <c r="R172"/>
      <c r="S172"/>
    </row>
    <row r="173" spans="1:19" ht="13.5">
      <c r="A173" s="190"/>
      <c r="B173" s="203"/>
      <c r="C173" s="5"/>
      <c r="D173" s="5">
        <f>IF(OR(ISBLANK(B173),NOT(OR(C173="SD",C173="P"))),"",VLOOKUP(B173,Données!$AN$9:$AO$200,2,0))</f>
      </c>
      <c r="E173" s="5">
        <f>IF(OR(ISBLANK(B173),OR(C173="Rec",C173="P")),"",IF(C173="SD",VLOOKUP($B173,Données!$AU$9:$AV$200,2,0),IF(C173="Ec",VLOOKUP($B173,Données!$AX$9:$AY$200,2,0),IF(C173="RecEc",VLOOKUP($B173,Données!$BA$9:$BB$200,2,0),VLOOKUP($B173,Données!$AQ$9:$AR$200,2,0)))))</f>
        <v>0</v>
      </c>
      <c r="F173" s="199"/>
      <c r="G173" s="193"/>
      <c r="I173" s="194"/>
      <c r="J173" s="189"/>
      <c r="K173" s="126"/>
      <c r="L173"/>
      <c r="M173"/>
      <c r="N173"/>
      <c r="O173"/>
      <c r="P173"/>
      <c r="Q173"/>
      <c r="R173"/>
      <c r="S173"/>
    </row>
    <row r="174" spans="1:19" ht="13.5">
      <c r="A174" s="190"/>
      <c r="B174" s="203"/>
      <c r="C174" s="5"/>
      <c r="D174" s="5">
        <f>IF(OR(ISBLANK(B174),NOT(OR(C174="SD",C174="P"))),"",VLOOKUP(B174,Données!$AN$9:$AO$200,2,0))</f>
      </c>
      <c r="E174" s="5">
        <f>IF(OR(ISBLANK(B174),OR(C174="Rec",C174="P")),"",IF(C174="SD",VLOOKUP($B174,Données!$AU$9:$AV$200,2,0),IF(C174="Ec",VLOOKUP($B174,Données!$AX$9:$AY$200,2,0),IF(C174="RecEc",VLOOKUP($B174,Données!$BA$9:$BB$200,2,0),VLOOKUP($B174,Données!$AQ$9:$AR$200,2,0)))))</f>
        <v>0</v>
      </c>
      <c r="F174" s="199"/>
      <c r="G174" s="193"/>
      <c r="I174" s="194"/>
      <c r="J174" s="189"/>
      <c r="K174" s="126"/>
      <c r="L174"/>
      <c r="M174"/>
      <c r="N174"/>
      <c r="O174"/>
      <c r="P174"/>
      <c r="Q174"/>
      <c r="R174"/>
      <c r="S174"/>
    </row>
    <row r="175" spans="1:19" ht="13.5">
      <c r="A175" s="190"/>
      <c r="B175" s="203"/>
      <c r="C175" s="5"/>
      <c r="D175" s="5">
        <f>IF(OR(ISBLANK(B175),NOT(OR(C175="SD",C175="P"))),"",VLOOKUP(B175,Données!$AN$9:$AO$200,2,0))</f>
      </c>
      <c r="E175" s="5">
        <f>IF(OR(ISBLANK(B175),OR(C175="Rec",C175="P")),"",IF(C175="SD",VLOOKUP($B175,Données!$AU$9:$AV$200,2,0),IF(C175="Ec",VLOOKUP($B175,Données!$AX$9:$AY$200,2,0),IF(C175="RecEc",VLOOKUP($B175,Données!$BA$9:$BB$200,2,0),VLOOKUP($B175,Données!$AQ$9:$AR$200,2,0)))))</f>
        <v>0</v>
      </c>
      <c r="F175" s="199"/>
      <c r="G175" s="193"/>
      <c r="I175" s="194"/>
      <c r="J175" s="189"/>
      <c r="K175" s="126"/>
      <c r="L175"/>
      <c r="M175"/>
      <c r="N175"/>
      <c r="O175"/>
      <c r="P175"/>
      <c r="Q175"/>
      <c r="R175"/>
      <c r="S175"/>
    </row>
    <row r="176" spans="1:19" ht="13.5">
      <c r="A176" s="190"/>
      <c r="B176" s="203"/>
      <c r="C176" s="5"/>
      <c r="D176" s="5">
        <f>IF(OR(ISBLANK(B176),NOT(OR(C176="SD",C176="P"))),"",VLOOKUP(B176,Données!$AN$9:$AO$200,2,0))</f>
      </c>
      <c r="E176" s="5">
        <f>IF(OR(ISBLANK(B176),OR(C176="Rec",C176="P")),"",IF(C176="SD",VLOOKUP($B176,Données!$AU$9:$AV$200,2,0),IF(C176="Ec",VLOOKUP($B176,Données!$AX$9:$AY$200,2,0),IF(C176="RecEc",VLOOKUP($B176,Données!$BA$9:$BB$200,2,0),VLOOKUP($B176,Données!$AQ$9:$AR$200,2,0)))))</f>
        <v>0</v>
      </c>
      <c r="F176" s="199"/>
      <c r="G176" s="193"/>
      <c r="I176" s="194"/>
      <c r="J176" s="189"/>
      <c r="K176" s="126"/>
      <c r="L176"/>
      <c r="M176"/>
      <c r="N176"/>
      <c r="O176"/>
      <c r="P176"/>
      <c r="Q176"/>
      <c r="R176"/>
      <c r="S176"/>
    </row>
    <row r="177" spans="1:19" ht="13.5">
      <c r="A177" s="190"/>
      <c r="B177" s="203"/>
      <c r="C177" s="5"/>
      <c r="E177" s="5">
        <f>IF(OR(ISBLANK(B177),OR(C177="Rec",C177="P")),"",IF(C177="SD",VLOOKUP($B177,Données!$AU$9:$AV$200,2,0),IF(C177="Ec",VLOOKUP($B177,Données!$AX$9:$AY$200,2,0),IF(C177="RecEc",VLOOKUP($B177,Données!$BA$9:$BB$200,2,0),VLOOKUP($B177,Données!$AQ$9:$AR$200,2,0)))))</f>
        <v>0</v>
      </c>
      <c r="F177" s="199"/>
      <c r="G177" s="193"/>
      <c r="I177" s="194"/>
      <c r="J177" s="189"/>
      <c r="K177" s="126"/>
      <c r="L177"/>
      <c r="M177"/>
      <c r="N177"/>
      <c r="O177"/>
      <c r="P177"/>
      <c r="Q177"/>
      <c r="R177"/>
      <c r="S177"/>
    </row>
    <row r="178" spans="1:19" ht="13.5">
      <c r="A178" s="190"/>
      <c r="B178" s="203"/>
      <c r="C178" s="5"/>
      <c r="E178" s="5">
        <f>IF(OR(ISBLANK(B178),OR(C178="Rec",C178="P")),"",IF(C178="SD",VLOOKUP($B178,Données!$AU$9:$AV$200,2,0),IF(C178="Ec",VLOOKUP($B178,Données!$AX$9:$AY$200,2,0),IF(C178="RecEc",VLOOKUP($B178,Données!$BA$9:$BB$200,2,0),VLOOKUP($B178,Données!$AQ$9:$AR$200,2,0)))))</f>
        <v>0</v>
      </c>
      <c r="F178" s="199"/>
      <c r="G178" s="193"/>
      <c r="I178" s="194"/>
      <c r="J178" s="189"/>
      <c r="K178" s="126"/>
      <c r="L178"/>
      <c r="M178"/>
      <c r="N178"/>
      <c r="O178"/>
      <c r="P178"/>
      <c r="Q178"/>
      <c r="R178"/>
      <c r="S178"/>
    </row>
    <row r="179" spans="1:19" ht="13.5">
      <c r="A179" s="190"/>
      <c r="B179" s="203"/>
      <c r="C179" s="5"/>
      <c r="D179" s="5">
        <f>IF(OR(ISBLANK(B179),NOT(OR(C179="SD",C179="P"))),"",VLOOKUP(B179,Données!$AN$9:$AO$200,2,0))</f>
      </c>
      <c r="E179" s="5">
        <f>IF(OR(ISBLANK(B179),OR(C179="Rec",C179="P")),"",IF(C179="SD",VLOOKUP($B179,Données!$AU$9:$AV$200,2,0),IF(C179="Ec",VLOOKUP($B179,Données!$AX$9:$AY$200,2,0),IF(C179="RecEc",VLOOKUP($B179,Données!$BA$9:$BB$200,2,0),VLOOKUP($B179,Données!$AQ$9:$AR$200,2,0)))))</f>
        <v>0</v>
      </c>
      <c r="F179" s="199"/>
      <c r="G179" s="193"/>
      <c r="I179" s="194"/>
      <c r="J179" s="189"/>
      <c r="K179" s="126"/>
      <c r="L179"/>
      <c r="M179"/>
      <c r="N179"/>
      <c r="O179"/>
      <c r="P179"/>
      <c r="Q179"/>
      <c r="R179"/>
      <c r="S179"/>
    </row>
    <row r="180" spans="1:19" ht="13.5">
      <c r="A180" s="190"/>
      <c r="B180" s="203"/>
      <c r="C180" s="5"/>
      <c r="D180" s="5">
        <f>IF(OR(ISBLANK(B180),NOT(OR(C180="SD",C180="P"))),"",VLOOKUP(B180,Données!$AN$9:$AO$200,2,0))</f>
      </c>
      <c r="E180" s="5">
        <f>IF(OR(ISBLANK(B180),OR(C180="Rec",C180="P")),"",IF(C180="SD",VLOOKUP($B180,Données!$AU$9:$AV$200,2,0),IF(C180="Ec",VLOOKUP($B180,Données!$AX$9:$AY$200,2,0),IF(C180="RecEc",VLOOKUP($B180,Données!$BA$9:$BB$200,2,0),VLOOKUP($B180,Données!$AQ$9:$AR$200,2,0)))))</f>
        <v>0</v>
      </c>
      <c r="F180" s="199"/>
      <c r="G180" s="193"/>
      <c r="I180" s="194"/>
      <c r="J180" s="189"/>
      <c r="K180" s="126"/>
      <c r="L180"/>
      <c r="M180"/>
      <c r="N180"/>
      <c r="O180"/>
      <c r="P180"/>
      <c r="Q180"/>
      <c r="R180"/>
      <c r="S180"/>
    </row>
    <row r="181" spans="1:19" ht="13.5">
      <c r="A181" s="190"/>
      <c r="B181" s="203"/>
      <c r="C181" s="5"/>
      <c r="D181" s="5">
        <f>IF(OR(ISBLANK(B181),NOT(OR(C181="SD",C181="P"))),"",VLOOKUP(B181,Données!$AN$9:$AO$200,2,0))</f>
      </c>
      <c r="E181" s="5">
        <f>IF(OR(ISBLANK(B181),OR(C181="Rec",C181="P")),"",IF(C181="SD",VLOOKUP($B181,Données!$AU$9:$AV$200,2,0),IF(C181="Ec",VLOOKUP($B181,Données!$AX$9:$AY$200,2,0),IF(C181="RecEc",VLOOKUP($B181,Données!$BA$9:$BB$200,2,0),VLOOKUP($B181,Données!$AQ$9:$AR$200,2,0)))))</f>
        <v>0</v>
      </c>
      <c r="F181" s="199"/>
      <c r="G181" s="193"/>
      <c r="I181" s="194"/>
      <c r="J181" s="189"/>
      <c r="K181" s="126"/>
      <c r="L181"/>
      <c r="M181"/>
      <c r="N181"/>
      <c r="O181"/>
      <c r="P181"/>
      <c r="Q181"/>
      <c r="R181"/>
      <c r="S181"/>
    </row>
    <row r="182" spans="1:19" ht="12.75">
      <c r="A182" s="204">
        <v>41685</v>
      </c>
      <c r="B182" s="191" t="s">
        <v>541</v>
      </c>
      <c r="C182" s="191"/>
      <c r="D182" s="191"/>
      <c r="E182" s="191"/>
      <c r="F182" s="199"/>
      <c r="G182" s="193"/>
      <c r="I182" s="194"/>
      <c r="J182" s="189"/>
      <c r="K182" s="126"/>
      <c r="L182"/>
      <c r="M182"/>
      <c r="N182"/>
      <c r="O182"/>
      <c r="P182"/>
      <c r="Q182"/>
      <c r="R182"/>
      <c r="S182"/>
    </row>
    <row r="183" spans="1:19" ht="12.75">
      <c r="A183" s="204"/>
      <c r="B183" s="195" t="s">
        <v>543</v>
      </c>
      <c r="C183" s="196" t="s">
        <v>544</v>
      </c>
      <c r="D183" s="197" t="s">
        <v>545</v>
      </c>
      <c r="E183" s="198" t="s">
        <v>544</v>
      </c>
      <c r="F183" s="199"/>
      <c r="G183" s="193"/>
      <c r="I183" s="194"/>
      <c r="J183" s="189"/>
      <c r="K183" s="126"/>
      <c r="L183"/>
      <c r="M183"/>
      <c r="N183"/>
      <c r="O183"/>
      <c r="P183"/>
      <c r="Q183"/>
      <c r="R183"/>
      <c r="S183"/>
    </row>
    <row r="184" spans="1:19" ht="12.75">
      <c r="A184" s="204"/>
      <c r="B184" s="2">
        <f aca="true" t="shared" si="14" ref="B184:B205">IF(C271="SD",B271,"")</f>
        <v>0</v>
      </c>
      <c r="C184" s="200">
        <f>IF(ISBLANK(B184),"",VLOOKUP(B184,Données!$BG$9:$BH$200,2,0))</f>
        <v>0</v>
      </c>
      <c r="D184" s="48">
        <f aca="true" t="shared" si="15" ref="D184:D205">IF(C271="R",B271,"")</f>
        <v>0</v>
      </c>
      <c r="E184" s="189">
        <f>IF(ISBLANK(D184),"",VLOOKUP(D184,Données!$BJ$9:$BK$200,2,0))</f>
        <v>0</v>
      </c>
      <c r="F184" s="199"/>
      <c r="G184" s="193"/>
      <c r="I184" s="194"/>
      <c r="J184" s="189"/>
      <c r="K184" s="126"/>
      <c r="L184"/>
      <c r="M184"/>
      <c r="N184"/>
      <c r="O184"/>
      <c r="P184"/>
      <c r="Q184"/>
      <c r="R184"/>
      <c r="S184"/>
    </row>
    <row r="185" spans="1:19" ht="12.75">
      <c r="A185" s="204"/>
      <c r="B185" s="2">
        <f t="shared" si="14"/>
        <v>0</v>
      </c>
      <c r="C185" s="200">
        <f>IF(ISBLANK(B185),"",VLOOKUP(B185,Données!$BG$9:$BH$200,2,0))</f>
        <v>0</v>
      </c>
      <c r="D185" s="48">
        <f t="shared" si="15"/>
        <v>0</v>
      </c>
      <c r="E185" s="189">
        <f>IF(ISBLANK(D185),"",VLOOKUP(D185,Données!$BJ$9:$BK$200,2,0))</f>
        <v>0</v>
      </c>
      <c r="F185" s="199"/>
      <c r="G185" s="193"/>
      <c r="I185" s="194"/>
      <c r="J185" s="189"/>
      <c r="K185" s="126"/>
      <c r="L185"/>
      <c r="M185"/>
      <c r="N185"/>
      <c r="O185"/>
      <c r="P185"/>
      <c r="Q185"/>
      <c r="R185"/>
      <c r="S185"/>
    </row>
    <row r="186" spans="1:19" ht="12.75">
      <c r="A186" s="204"/>
      <c r="B186" s="2">
        <f t="shared" si="14"/>
        <v>0</v>
      </c>
      <c r="C186" s="200">
        <f>IF(ISBLANK(B186),"",VLOOKUP(B186,Données!$BG$9:$BH$200,2,0))</f>
        <v>3.5</v>
      </c>
      <c r="D186" s="48">
        <f t="shared" si="15"/>
        <v>0</v>
      </c>
      <c r="E186" s="189">
        <f>IF(ISBLANK(D186),"",VLOOKUP(D186,Données!$BJ$9:$BK$200,2,0))</f>
        <v>0</v>
      </c>
      <c r="F186" s="199"/>
      <c r="G186" s="193"/>
      <c r="I186" s="194"/>
      <c r="J186" s="189"/>
      <c r="K186" s="126"/>
      <c r="L186"/>
      <c r="M186"/>
      <c r="N186"/>
      <c r="O186"/>
      <c r="P186"/>
      <c r="Q186"/>
      <c r="R186"/>
      <c r="S186"/>
    </row>
    <row r="187" spans="1:19" ht="12.75">
      <c r="A187" s="204"/>
      <c r="B187" s="2">
        <f t="shared" si="14"/>
        <v>0</v>
      </c>
      <c r="C187" s="200">
        <f>IF(ISBLANK(B187),"",VLOOKUP(B187,Données!$BG$9:$BH$200,2,0))</f>
        <v>0</v>
      </c>
      <c r="D187" s="48">
        <f t="shared" si="15"/>
        <v>0</v>
      </c>
      <c r="E187" s="189">
        <f>IF(ISBLANK(D187),"",VLOOKUP(D187,Données!$BJ$9:$BK$200,2,0))</f>
        <v>0</v>
      </c>
      <c r="F187" s="199"/>
      <c r="G187" s="193"/>
      <c r="I187" s="194"/>
      <c r="J187" s="189"/>
      <c r="K187" s="126"/>
      <c r="L187"/>
      <c r="M187"/>
      <c r="N187"/>
      <c r="O187"/>
      <c r="P187"/>
      <c r="Q187"/>
      <c r="R187"/>
      <c r="S187"/>
    </row>
    <row r="188" spans="1:19" ht="12.75">
      <c r="A188" s="204"/>
      <c r="B188" s="2">
        <f t="shared" si="14"/>
        <v>0</v>
      </c>
      <c r="C188" s="200">
        <f>IF(ISBLANK(B188),"",VLOOKUP(B188,Données!$BG$9:$BH$200,2,0))</f>
        <v>0</v>
      </c>
      <c r="D188" s="48">
        <f t="shared" si="15"/>
        <v>0</v>
      </c>
      <c r="E188" s="189">
        <f>IF(ISBLANK(D188),"",VLOOKUP(D188,Données!$BJ$9:$BK$200,2,0))</f>
        <v>0</v>
      </c>
      <c r="F188" s="199"/>
      <c r="G188" s="193"/>
      <c r="I188" s="194"/>
      <c r="J188" s="189"/>
      <c r="K188" s="126"/>
      <c r="L188"/>
      <c r="M188"/>
      <c r="N188"/>
      <c r="O188"/>
      <c r="P188"/>
      <c r="Q188"/>
      <c r="R188"/>
      <c r="S188"/>
    </row>
    <row r="189" spans="1:19" ht="12.75">
      <c r="A189" s="204"/>
      <c r="B189" s="2">
        <f t="shared" si="14"/>
        <v>0</v>
      </c>
      <c r="C189" s="200">
        <f>IF(ISBLANK(B189),"",VLOOKUP(B189,Données!$BG$9:$BH$200,2,0))</f>
        <v>0</v>
      </c>
      <c r="D189" s="48">
        <f t="shared" si="15"/>
        <v>0</v>
      </c>
      <c r="E189" s="189">
        <f>IF(ISBLANK(D189),"",VLOOKUP(D189,Données!$BJ$9:$BK$200,2,0))</f>
        <v>0</v>
      </c>
      <c r="F189" s="199"/>
      <c r="G189" s="193"/>
      <c r="I189" s="194"/>
      <c r="J189" s="189"/>
      <c r="K189" s="126"/>
      <c r="L189"/>
      <c r="M189"/>
      <c r="N189"/>
      <c r="O189"/>
      <c r="P189"/>
      <c r="Q189"/>
      <c r="R189"/>
      <c r="S189"/>
    </row>
    <row r="190" spans="1:19" ht="12.75">
      <c r="A190" s="204"/>
      <c r="B190" s="2">
        <f t="shared" si="14"/>
        <v>0</v>
      </c>
      <c r="C190" s="200">
        <f>IF(ISBLANK(B190),"",VLOOKUP(B190,Données!$BG$9:$BH$200,2,0))</f>
        <v>0</v>
      </c>
      <c r="D190" s="48">
        <f t="shared" si="15"/>
        <v>0</v>
      </c>
      <c r="E190" s="189">
        <f>IF(ISBLANK(D190),"",VLOOKUP(D190,Données!$BJ$9:$BK$200,2,0))</f>
        <v>0</v>
      </c>
      <c r="F190" s="199"/>
      <c r="G190" s="193"/>
      <c r="I190" s="194"/>
      <c r="J190" s="189"/>
      <c r="K190" s="126"/>
      <c r="L190"/>
      <c r="M190"/>
      <c r="N190"/>
      <c r="O190"/>
      <c r="P190"/>
      <c r="Q190"/>
      <c r="R190"/>
      <c r="S190"/>
    </row>
    <row r="191" spans="1:19" ht="12.75">
      <c r="A191" s="204"/>
      <c r="B191" s="2">
        <f t="shared" si="14"/>
        <v>0</v>
      </c>
      <c r="C191" s="200">
        <f>IF(ISBLANK(B191),"",VLOOKUP(B191,Données!$BG$9:$BH$200,2,0))</f>
        <v>0</v>
      </c>
      <c r="D191" s="48">
        <f t="shared" si="15"/>
        <v>0</v>
      </c>
      <c r="E191" s="189">
        <f>IF(ISBLANK(D191),"",VLOOKUP(D191,Données!$BJ$9:$BK$200,2,0))</f>
        <v>0</v>
      </c>
      <c r="F191" s="199"/>
      <c r="G191" s="193"/>
      <c r="I191" s="194"/>
      <c r="J191" s="189"/>
      <c r="K191" s="126"/>
      <c r="L191"/>
      <c r="M191"/>
      <c r="N191"/>
      <c r="O191"/>
      <c r="P191"/>
      <c r="Q191"/>
      <c r="R191"/>
      <c r="S191"/>
    </row>
    <row r="192" spans="1:10" ht="12.75">
      <c r="A192" s="204"/>
      <c r="B192" s="2">
        <f t="shared" si="14"/>
        <v>0</v>
      </c>
      <c r="C192" s="200">
        <f>IF(ISBLANK(B192),"",VLOOKUP(B192,Données!$BG$9:$BH$200,2,0))</f>
        <v>0</v>
      </c>
      <c r="D192" s="48">
        <f t="shared" si="15"/>
        <v>0</v>
      </c>
      <c r="E192" s="189">
        <f>IF(ISBLANK(D192),"",VLOOKUP(D192,Données!$BJ$9:$BK$200,2,0))</f>
        <v>0</v>
      </c>
      <c r="F192" s="199"/>
      <c r="G192" s="193"/>
      <c r="I192" s="194"/>
      <c r="J192" s="189"/>
    </row>
    <row r="193" spans="1:10" ht="12.75">
      <c r="A193" s="204"/>
      <c r="B193" s="2">
        <f t="shared" si="14"/>
        <v>0</v>
      </c>
      <c r="C193" s="200">
        <f>IF(ISBLANK(B193),"",VLOOKUP(B193,Données!$BG$9:$BH$200,2,0))</f>
        <v>0</v>
      </c>
      <c r="D193" s="48">
        <f t="shared" si="15"/>
        <v>0</v>
      </c>
      <c r="E193" s="189">
        <f>IF(ISBLANK(D193),"",VLOOKUP(D193,Données!$BJ$9:$BK$200,2,0))</f>
        <v>0</v>
      </c>
      <c r="F193" s="199"/>
      <c r="G193" s="193"/>
      <c r="I193" s="194"/>
      <c r="J193" s="189"/>
    </row>
    <row r="194" spans="1:10" ht="12.75">
      <c r="A194" s="204"/>
      <c r="B194" s="2">
        <f t="shared" si="14"/>
        <v>0</v>
      </c>
      <c r="C194" s="200">
        <f>IF(ISBLANK(B194),"",VLOOKUP(B194,Données!$BG$9:$BH$200,2,0))</f>
        <v>0</v>
      </c>
      <c r="D194" s="48">
        <f t="shared" si="15"/>
        <v>0</v>
      </c>
      <c r="E194" s="189">
        <f>IF(ISBLANK(D194),"",VLOOKUP(D194,Données!$BJ$9:$BK$200,2,0))</f>
        <v>0</v>
      </c>
      <c r="F194" s="199"/>
      <c r="G194" s="193"/>
      <c r="I194" s="194"/>
      <c r="J194" s="189"/>
    </row>
    <row r="195" spans="1:10" ht="12.75">
      <c r="A195" s="204"/>
      <c r="B195" s="2">
        <f t="shared" si="14"/>
        <v>0</v>
      </c>
      <c r="C195" s="200">
        <f>IF(ISBLANK(B195),"",VLOOKUP(B195,Données!$BG$9:$BH$200,2,0))</f>
        <v>0</v>
      </c>
      <c r="D195" s="48">
        <f t="shared" si="15"/>
        <v>0</v>
      </c>
      <c r="E195" s="189">
        <f>IF(ISBLANK(D195),"",VLOOKUP(D195,Données!$BJ$9:$BK$200,2,0))</f>
        <v>0</v>
      </c>
      <c r="F195" s="199"/>
      <c r="G195" s="193"/>
      <c r="I195" s="194"/>
      <c r="J195" s="189"/>
    </row>
    <row r="196" spans="1:10" ht="12.75">
      <c r="A196" s="204"/>
      <c r="B196" s="2">
        <f t="shared" si="14"/>
        <v>0</v>
      </c>
      <c r="C196" s="200">
        <f>IF(ISBLANK(B196),"",VLOOKUP(B196,Données!$BG$9:$BH$200,2,0))</f>
        <v>0</v>
      </c>
      <c r="D196" s="48">
        <f t="shared" si="15"/>
        <v>0</v>
      </c>
      <c r="E196" s="189">
        <f>IF(ISBLANK(D196),"",VLOOKUP(D196,Données!$BJ$9:$BK$200,2,0))</f>
        <v>0</v>
      </c>
      <c r="F196" s="199"/>
      <c r="G196" s="193"/>
      <c r="I196" s="194"/>
      <c r="J196" s="189"/>
    </row>
    <row r="197" spans="1:10" ht="12.75">
      <c r="A197" s="204"/>
      <c r="B197" s="2">
        <f t="shared" si="14"/>
        <v>0</v>
      </c>
      <c r="C197" s="200">
        <f>IF(ISBLANK(B197),"",VLOOKUP(B197,Données!$BG$9:$BH$200,2,0))</f>
        <v>0</v>
      </c>
      <c r="D197" s="48">
        <f t="shared" si="15"/>
        <v>0</v>
      </c>
      <c r="E197" s="189">
        <f>IF(ISBLANK(D197),"",VLOOKUP(D197,Données!$BJ$9:$BK$200,2,0))</f>
        <v>0</v>
      </c>
      <c r="F197" s="199"/>
      <c r="G197" s="193"/>
      <c r="I197" s="194"/>
      <c r="J197" s="189"/>
    </row>
    <row r="198" spans="1:10" ht="12.75">
      <c r="A198" s="204"/>
      <c r="B198" s="2">
        <f t="shared" si="14"/>
        <v>0</v>
      </c>
      <c r="C198" s="200">
        <f>IF(ISBLANK(B198),"",VLOOKUP(B198,Données!$BG$9:$BH$200,2,0))</f>
        <v>0</v>
      </c>
      <c r="D198" s="48">
        <f t="shared" si="15"/>
        <v>0</v>
      </c>
      <c r="E198" s="189">
        <f>IF(ISBLANK(D198),"",VLOOKUP(D198,Données!$BJ$9:$BK$200,2,0))</f>
        <v>0</v>
      </c>
      <c r="F198" s="199"/>
      <c r="G198" s="193"/>
      <c r="I198" s="194"/>
      <c r="J198" s="189"/>
    </row>
    <row r="199" spans="1:10" ht="12.75">
      <c r="A199" s="204"/>
      <c r="B199" s="2">
        <f t="shared" si="14"/>
        <v>0</v>
      </c>
      <c r="C199" s="200">
        <f>IF(ISBLANK(B199),"",VLOOKUP(B199,Données!$BG$9:$BH$200,2,0))</f>
        <v>0</v>
      </c>
      <c r="D199" s="48">
        <f t="shared" si="15"/>
        <v>0</v>
      </c>
      <c r="E199" s="189">
        <f>IF(ISBLANK(D199),"",VLOOKUP(D199,Données!$BJ$9:$BK$200,2,0))</f>
        <v>0</v>
      </c>
      <c r="F199" s="199"/>
      <c r="G199" s="193"/>
      <c r="I199" s="194"/>
      <c r="J199" s="189"/>
    </row>
    <row r="200" spans="1:10" ht="12.75">
      <c r="A200" s="204"/>
      <c r="B200" s="2">
        <f t="shared" si="14"/>
        <v>0</v>
      </c>
      <c r="C200" s="200">
        <f>IF(ISBLANK(B200),"",VLOOKUP(B200,Données!$BG$9:$BH$200,2,0))</f>
        <v>0</v>
      </c>
      <c r="D200" s="48">
        <f t="shared" si="15"/>
        <v>0</v>
      </c>
      <c r="E200" s="189">
        <f>IF(ISBLANK(D200),"",VLOOKUP(D200,Données!$BJ$9:$BK$200,2,0))</f>
        <v>0</v>
      </c>
      <c r="F200" s="199"/>
      <c r="G200" s="193"/>
      <c r="I200" s="194"/>
      <c r="J200" s="189"/>
    </row>
    <row r="201" spans="1:10" ht="12.75">
      <c r="A201" s="204"/>
      <c r="B201" s="2">
        <f t="shared" si="14"/>
        <v>0</v>
      </c>
      <c r="C201" s="200">
        <f>IF(ISBLANK(B201),"",VLOOKUP(B201,Données!$BG$9:$BH$200,2,0))</f>
        <v>0</v>
      </c>
      <c r="D201" s="48">
        <f t="shared" si="15"/>
        <v>0</v>
      </c>
      <c r="E201" s="189">
        <f>IF(ISBLANK(D201),"",VLOOKUP(D201,Données!$BJ$9:$BK$200,2,0))</f>
        <v>0</v>
      </c>
      <c r="F201" s="199"/>
      <c r="G201" s="193"/>
      <c r="I201" s="194"/>
      <c r="J201" s="189"/>
    </row>
    <row r="202" spans="1:10" ht="12.75">
      <c r="A202" s="204"/>
      <c r="B202" s="2">
        <f t="shared" si="14"/>
        <v>0</v>
      </c>
      <c r="C202" s="200">
        <f>IF(ISBLANK(B202),"",VLOOKUP(B202,Données!$BG$9:$BH$200,2,0))</f>
        <v>0</v>
      </c>
      <c r="D202" s="48">
        <f t="shared" si="15"/>
        <v>0</v>
      </c>
      <c r="E202" s="189">
        <f>IF(ISBLANK(D202),"",VLOOKUP(D202,Données!$BJ$9:$BK$200,2,0))</f>
        <v>0</v>
      </c>
      <c r="F202" s="199"/>
      <c r="G202" s="193"/>
      <c r="I202" s="194"/>
      <c r="J202" s="189"/>
    </row>
    <row r="203" spans="1:10" ht="12.75">
      <c r="A203" s="204"/>
      <c r="B203" s="2">
        <f t="shared" si="14"/>
        <v>0</v>
      </c>
      <c r="C203" s="200">
        <f>IF(ISBLANK(B203),"",VLOOKUP(B203,Données!$BG$9:$BH$200,2,0))</f>
        <v>0</v>
      </c>
      <c r="D203" s="48">
        <f t="shared" si="15"/>
        <v>0</v>
      </c>
      <c r="E203" s="189">
        <f>IF(ISBLANK(D203),"",VLOOKUP(D203,Données!$BJ$9:$BK$200,2,0))</f>
        <v>0</v>
      </c>
      <c r="F203" s="199"/>
      <c r="G203" s="193"/>
      <c r="I203" s="194"/>
      <c r="J203" s="189"/>
    </row>
    <row r="204" spans="1:10" ht="12.75">
      <c r="A204" s="204"/>
      <c r="B204" s="2">
        <f t="shared" si="14"/>
        <v>0</v>
      </c>
      <c r="C204" s="200">
        <f>IF(ISBLANK(B204),"",VLOOKUP(B204,Données!$BG$9:$BH$200,2,0))</f>
        <v>0</v>
      </c>
      <c r="D204" s="48">
        <f t="shared" si="15"/>
        <v>0</v>
      </c>
      <c r="E204" s="189">
        <f>IF(ISBLANK(D204),"",VLOOKUP(D204,Données!$BJ$9:$BK$200,2,0))</f>
        <v>0</v>
      </c>
      <c r="F204" s="199"/>
      <c r="G204" s="193"/>
      <c r="I204" s="194"/>
      <c r="J204" s="189"/>
    </row>
    <row r="205" spans="1:10" ht="12.75">
      <c r="A205" s="204"/>
      <c r="B205" s="2">
        <f t="shared" si="14"/>
        <v>0</v>
      </c>
      <c r="C205" s="200">
        <f>IF(ISBLANK(B205),"",VLOOKUP(B205,Données!$BG$9:$BH$200,2,0))</f>
        <v>0</v>
      </c>
      <c r="D205" s="48">
        <f t="shared" si="15"/>
        <v>0</v>
      </c>
      <c r="E205" s="189">
        <f>IF(ISBLANK(D205),"",VLOOKUP(D205,Données!$BJ$9:$BK$200,2,0))</f>
        <v>0</v>
      </c>
      <c r="F205" s="199"/>
      <c r="G205" s="193"/>
      <c r="I205" s="194"/>
      <c r="J205" s="189"/>
    </row>
    <row r="206" spans="1:10" ht="12.75">
      <c r="A206" s="204"/>
      <c r="B206" s="2"/>
      <c r="C206" s="200"/>
      <c r="D206" s="48"/>
      <c r="E206" s="189"/>
      <c r="F206" s="199"/>
      <c r="G206" s="193"/>
      <c r="I206" s="194"/>
      <c r="J206" s="189"/>
    </row>
    <row r="207" spans="1:10" ht="12.75">
      <c r="A207" s="204"/>
      <c r="B207" s="2"/>
      <c r="C207" s="200"/>
      <c r="D207" s="48"/>
      <c r="E207" s="189"/>
      <c r="F207" s="199"/>
      <c r="G207" s="193"/>
      <c r="I207" s="194"/>
      <c r="J207" s="189"/>
    </row>
    <row r="208" spans="1:10" ht="12.75">
      <c r="A208" s="204"/>
      <c r="B208" s="2">
        <f aca="true" t="shared" si="16" ref="B208:B210">IF(C295="SD",B295,"")</f>
        <v>0</v>
      </c>
      <c r="C208" s="200">
        <f>IF(ISBLANK(B208),"",VLOOKUP(B208,Données!$BG$9:$BH$200,2,0))</f>
        <v>0</v>
      </c>
      <c r="D208" s="48">
        <f aca="true" t="shared" si="17" ref="D208:D210">IF(C295="R",B295,"")</f>
        <v>0</v>
      </c>
      <c r="E208" s="189">
        <f>IF(ISBLANK(D208),"",VLOOKUP(D208,Données!$BJ$9:$BK$200,2,0))</f>
        <v>0</v>
      </c>
      <c r="F208" s="199"/>
      <c r="G208" s="193"/>
      <c r="I208" s="194"/>
      <c r="J208" s="189"/>
    </row>
    <row r="209" spans="1:10" ht="12.75">
      <c r="A209" s="204"/>
      <c r="B209" s="2">
        <f t="shared" si="16"/>
        <v>0</v>
      </c>
      <c r="C209" s="200">
        <f>IF(ISBLANK(B209),"",VLOOKUP(B209,Données!$BG$9:$BH$200,2,0))</f>
        <v>0</v>
      </c>
      <c r="D209" s="48">
        <f t="shared" si="17"/>
        <v>0</v>
      </c>
      <c r="E209" s="189">
        <f>IF(ISBLANK(D209),"",VLOOKUP(D209,Données!$BJ$9:$BK$200,2,0))</f>
        <v>0</v>
      </c>
      <c r="F209" s="199"/>
      <c r="G209" s="193"/>
      <c r="I209" s="194"/>
      <c r="J209" s="189"/>
    </row>
    <row r="210" spans="1:10" ht="12.75">
      <c r="A210" s="204"/>
      <c r="B210" s="2">
        <f t="shared" si="16"/>
        <v>0</v>
      </c>
      <c r="C210" s="200">
        <f>IF(ISBLANK(B210),"",VLOOKUP(B210,Données!$BG$9:$BH$200,2,0))</f>
        <v>0</v>
      </c>
      <c r="D210" s="48">
        <f t="shared" si="17"/>
        <v>0</v>
      </c>
      <c r="E210" s="189">
        <f>IF(ISBLANK(D210),"",VLOOKUP(D210,Données!$BJ$9:$BK$200,2,0))</f>
        <v>0</v>
      </c>
      <c r="F210" s="199"/>
      <c r="G210" s="193"/>
      <c r="I210" s="194"/>
      <c r="J210" s="189"/>
    </row>
    <row r="211" spans="1:10" ht="12.75">
      <c r="A211" s="204">
        <v>41685</v>
      </c>
      <c r="B211" s="201" t="s">
        <v>546</v>
      </c>
      <c r="C211" s="201"/>
      <c r="D211" s="201"/>
      <c r="E211" s="201"/>
      <c r="F211" s="199"/>
      <c r="G211" s="193"/>
      <c r="I211" s="194"/>
      <c r="J211" s="189"/>
    </row>
    <row r="212" spans="1:10" ht="12.75">
      <c r="A212" s="204"/>
      <c r="B212" s="33" t="s">
        <v>8</v>
      </c>
      <c r="C212" s="33" t="s">
        <v>547</v>
      </c>
      <c r="D212" s="33" t="s">
        <v>17</v>
      </c>
      <c r="E212" s="202" t="s">
        <v>14</v>
      </c>
      <c r="F212" s="199"/>
      <c r="G212" s="193"/>
      <c r="I212" s="194"/>
      <c r="J212" s="189"/>
    </row>
    <row r="213" spans="1:10" ht="13.5">
      <c r="A213" s="204"/>
      <c r="B213" s="203" t="s">
        <v>551</v>
      </c>
      <c r="C213" s="206" t="s">
        <v>96</v>
      </c>
      <c r="D213" s="5">
        <f>IF(OR(ISBLANK(B213),NOT(OR(C213="SD",C213="P"))),"",VLOOKUP(B213,Données!$AN$9:$AO$200,2,0))</f>
        <v>50</v>
      </c>
      <c r="E213" s="5">
        <f>IF(OR(ISBLANK(B213),OR(C213="Rec",C213="P")),"",IF(C213="SD",VLOOKUP($B213,Données!$AU$9:$AV$200,2,0),IF(C213="Ec",VLOOKUP($B213,Données!$AX$9:$AY$200,2,0),IF(C213="RecEc",VLOOKUP($B213,Données!$BA$9:$BB$200,2,0),VLOOKUP($B213,Données!$AQ$9:$AR$200,2,0)))))</f>
        <v>0</v>
      </c>
      <c r="F213" s="199"/>
      <c r="G213" s="193"/>
      <c r="I213" s="194"/>
      <c r="J213" s="189"/>
    </row>
    <row r="214" spans="1:10" ht="13.5">
      <c r="A214" s="204"/>
      <c r="B214" s="203" t="s">
        <v>552</v>
      </c>
      <c r="C214" s="206" t="s">
        <v>96</v>
      </c>
      <c r="D214" s="5">
        <f>IF(OR(ISBLANK(B214),NOT(OR(C214="SD",C214="P"))),"",VLOOKUP(B214,Données!$AN$9:$AO$200,2,0))</f>
        <v>252</v>
      </c>
      <c r="E214" s="5">
        <f>IF(OR(ISBLANK(B214),OR(C214="Rec",C214="P")),"",IF(C214="SD",VLOOKUP($B214,Données!$AU$9:$AV$200,2,0),IF(C214="Ec",VLOOKUP($B214,Données!$AX$9:$AY$200,2,0),IF(C214="RecEc",VLOOKUP($B214,Données!$BA$9:$BB$200,2,0),VLOOKUP($B214,Données!$AQ$9:$AR$200,2,0)))))</f>
        <v>0</v>
      </c>
      <c r="F214" s="199"/>
      <c r="G214" s="193"/>
      <c r="I214" s="194"/>
      <c r="J214" s="189"/>
    </row>
    <row r="215" spans="1:10" ht="13.5">
      <c r="A215" s="204"/>
      <c r="B215" s="203" t="s">
        <v>553</v>
      </c>
      <c r="C215" s="206" t="s">
        <v>96</v>
      </c>
      <c r="D215" s="5">
        <f>IF(OR(ISBLANK(B215),NOT(OR(C215="SD",C215="P"))),"",VLOOKUP(B215,Données!$AN$9:$AO$200,2,0))</f>
        <v>504</v>
      </c>
      <c r="E215" s="5">
        <f>IF(OR(ISBLANK(B215),OR(C215="Rec",C215="P")),"",IF(C215="SD",VLOOKUP($B215,Données!$AU$9:$AV$200,2,0),IF(C215="Ec",VLOOKUP($B215,Données!$AX$9:$AY$200,2,0),IF(C215="RecEc",VLOOKUP($B215,Données!$BA$9:$BB$200,2,0),VLOOKUP($B215,Données!$AQ$9:$AR$200,2,0)))))</f>
        <v>0</v>
      </c>
      <c r="F215" s="199"/>
      <c r="G215" s="193"/>
      <c r="I215" s="194"/>
      <c r="J215" s="189"/>
    </row>
    <row r="216" spans="1:10" ht="13.5">
      <c r="A216" s="204"/>
      <c r="B216" s="203" t="s">
        <v>554</v>
      </c>
      <c r="C216" s="206" t="s">
        <v>96</v>
      </c>
      <c r="D216" s="5">
        <f>IF(OR(ISBLANK(B216),NOT(OR(C216="SD",C216="P"))),"",VLOOKUP(B216,Données!$AN$9:$AO$200,2,0))</f>
        <v>630</v>
      </c>
      <c r="E216" s="5">
        <f>IF(OR(ISBLANK(B216),OR(C216="Rec",C216="P")),"",IF(C216="SD",VLOOKUP($B216,Données!$AU$9:$AV$200,2,0),IF(C216="Ec",VLOOKUP($B216,Données!$AX$9:$AY$200,2,0),IF(C216="RecEc",VLOOKUP($B216,Données!$BA$9:$BB$200,2,0),VLOOKUP($B216,Données!$AQ$9:$AR$200,2,0)))))</f>
        <v>0</v>
      </c>
      <c r="F216" s="199"/>
      <c r="G216" s="193"/>
      <c r="I216" s="194"/>
      <c r="J216" s="189"/>
    </row>
    <row r="217" spans="1:10" ht="13.5">
      <c r="A217" s="204"/>
      <c r="B217" s="203" t="s">
        <v>555</v>
      </c>
      <c r="C217" s="206" t="s">
        <v>96</v>
      </c>
      <c r="D217" s="5">
        <f>IF(OR(ISBLANK(B217),NOT(OR(C217="SD",C217="P"))),"",VLOOKUP(B217,Données!$AN$9:$AO$200,2,0))</f>
        <v>34</v>
      </c>
      <c r="E217" s="5">
        <f>IF(OR(ISBLANK(B217),OR(C217="Rec",C217="P")),"",IF(C217="SD",VLOOKUP($B217,Données!$AU$9:$AV$200,2,0),IF(C217="Ec",VLOOKUP($B217,Données!$AX$9:$AY$200,2,0),IF(C217="RecEc",VLOOKUP($B217,Données!$BA$9:$BB$200,2,0),VLOOKUP($B217,Données!$AQ$9:$AR$200,2,0)))))</f>
        <v>0</v>
      </c>
      <c r="F217" s="199"/>
      <c r="G217" s="193"/>
      <c r="I217" s="194"/>
      <c r="J217" s="189"/>
    </row>
    <row r="218" spans="1:10" ht="13.5">
      <c r="A218" s="204"/>
      <c r="B218" s="203" t="s">
        <v>556</v>
      </c>
      <c r="C218" s="206" t="s">
        <v>96</v>
      </c>
      <c r="D218" s="5">
        <f>IF(OR(ISBLANK(B218),NOT(OR(C218="SD",C218="P"))),"",VLOOKUP(B218,Données!$AN$9:$AO$200,2,0))</f>
        <v>50</v>
      </c>
      <c r="E218" s="5">
        <f>IF(OR(ISBLANK(B218),OR(C218="Rec",C218="P")),"",IF(C218="SD",VLOOKUP($B218,Données!$AU$9:$AV$200,2,0),IF(C218="Ec",VLOOKUP($B218,Données!$AX$9:$AY$200,2,0),IF(C218="RecEc",VLOOKUP($B218,Données!$BA$9:$BB$200,2,0),VLOOKUP($B218,Données!$AQ$9:$AR$200,2,0)))))</f>
        <v>0</v>
      </c>
      <c r="F218" s="199"/>
      <c r="G218" s="193"/>
      <c r="I218" s="194"/>
      <c r="J218" s="189"/>
    </row>
    <row r="219" spans="1:10" ht="13.5">
      <c r="A219" s="204"/>
      <c r="B219" s="203" t="s">
        <v>557</v>
      </c>
      <c r="C219" s="206" t="s">
        <v>96</v>
      </c>
      <c r="D219" s="5">
        <f>IF(OR(ISBLANK(B219),NOT(OR(C219="SD",C219="P"))),"",VLOOKUP(B219,Données!$AN$9:$AO$200,2,0))</f>
        <v>25</v>
      </c>
      <c r="E219" s="5">
        <f>IF(OR(ISBLANK(B219),OR(C219="Rec",C219="P")),"",IF(C219="SD",VLOOKUP($B219,Données!$AU$9:$AV$200,2,0),IF(C219="Ec",VLOOKUP($B219,Données!$AX$9:$AY$200,2,0),IF(C219="RecEc",VLOOKUP($B219,Données!$BA$9:$BB$200,2,0),VLOOKUP($B219,Données!$AQ$9:$AR$200,2,0)))))</f>
        <v>0</v>
      </c>
      <c r="F219" s="199"/>
      <c r="G219" s="193"/>
      <c r="I219" s="194"/>
      <c r="J219" s="189"/>
    </row>
    <row r="220" spans="1:10" ht="13.5">
      <c r="A220" s="204"/>
      <c r="B220" s="203" t="s">
        <v>558</v>
      </c>
      <c r="C220" s="206" t="s">
        <v>96</v>
      </c>
      <c r="D220" s="5">
        <f>IF(OR(ISBLANK(B220),NOT(OR(C220="SD",C220="P"))),"",VLOOKUP(B220,Données!$AN$9:$AO$200,2,0))</f>
        <v>25</v>
      </c>
      <c r="E220" s="5">
        <f>IF(OR(ISBLANK(B220),OR(C220="Rec",C220="P")),"",IF(C220="SD",VLOOKUP($B220,Données!$AU$9:$AV$200,2,0),IF(C220="Ec",VLOOKUP($B220,Données!$AX$9:$AY$200,2,0),IF(C220="RecEc",VLOOKUP($B220,Données!$BA$9:$BB$200,2,0),VLOOKUP($B220,Données!$AQ$9:$AR$200,2,0)))))</f>
        <v>0</v>
      </c>
      <c r="F220" s="199"/>
      <c r="G220" s="193"/>
      <c r="I220" s="194"/>
      <c r="J220" s="189"/>
    </row>
    <row r="221" spans="1:10" ht="13.5">
      <c r="A221" s="204"/>
      <c r="B221" s="203" t="s">
        <v>559</v>
      </c>
      <c r="C221" s="165" t="s">
        <v>86</v>
      </c>
      <c r="D221" s="5">
        <f>IF(OR(ISBLANK(B221),NOT(OR(C221="SD",C221="P"))),"",VLOOKUP(B221,Données!$AN$9:$AO$200,2,0))</f>
        <v>420</v>
      </c>
      <c r="E221" s="5">
        <f>IF(OR(ISBLANK(B221),OR(C221="Rec",C221="P")),"",IF(C221="SD",VLOOKUP($B221,Données!$AU$9:$AV$200,2,0),IF(C221="Ec",VLOOKUP($B221,Données!$AX$9:$AY$200,2,0),IF(C221="RecEc",VLOOKUP($B221,Données!$BA$9:$BB$200,2,0),VLOOKUP($B221,Données!$AQ$9:$AR$200,2,0)))))</f>
        <v>0</v>
      </c>
      <c r="F221" s="199"/>
      <c r="G221" s="193"/>
      <c r="I221" s="194"/>
      <c r="J221" s="189"/>
    </row>
    <row r="222" spans="1:10" ht="13.5">
      <c r="A222" s="204"/>
      <c r="B222" s="203" t="s">
        <v>549</v>
      </c>
      <c r="C222" s="165" t="s">
        <v>86</v>
      </c>
      <c r="D222" s="5">
        <f>IF(OR(ISBLANK(B222),NOT(OR(C222="SD",C222="P"))),"",VLOOKUP(B222,Données!$AN$9:$AO$200,2,0))</f>
        <v>840</v>
      </c>
      <c r="E222" s="5">
        <f>IF(OR(ISBLANK(B222),OR(C222="Rec",C222="P")),"",IF(C222="SD",VLOOKUP($B222,Données!$AU$9:$AV$200,2,0),IF(C222="Ec",VLOOKUP($B222,Données!$AX$9:$AY$200,2,0),IF(C222="RecEc",VLOOKUP($B222,Données!$BA$9:$BB$200,2,0),VLOOKUP($B222,Données!$AQ$9:$AR$200,2,0)))))</f>
        <v>0</v>
      </c>
      <c r="F222" s="199"/>
      <c r="G222" s="193"/>
      <c r="I222" s="194"/>
      <c r="J222" s="189"/>
    </row>
    <row r="223" spans="1:10" ht="13.5">
      <c r="A223" s="204"/>
      <c r="B223" s="203" t="s">
        <v>560</v>
      </c>
      <c r="C223" s="165" t="s">
        <v>86</v>
      </c>
      <c r="D223" s="5">
        <f>IF(OR(ISBLANK(B223),NOT(OR(C223="SD",C223="P"))),"",VLOOKUP(B223,Données!$AN$9:$AO$200,2,0))</f>
        <v>25</v>
      </c>
      <c r="E223" s="5">
        <f>IF(OR(ISBLANK(B223),OR(C223="Rec",C223="P")),"",IF(C223="SD",VLOOKUP($B223,Données!$AU$9:$AV$200,2,0),IF(C223="Ec",VLOOKUP($B223,Données!$AX$9:$AY$200,2,0),IF(C223="RecEc",VLOOKUP($B223,Données!$BA$9:$BB$200,2,0),VLOOKUP($B223,Données!$AQ$9:$AR$200,2,0)))))</f>
        <v>0</v>
      </c>
      <c r="F223" s="199"/>
      <c r="G223" s="193"/>
      <c r="I223" s="194"/>
      <c r="J223" s="189"/>
    </row>
    <row r="224" spans="1:10" ht="13.5">
      <c r="A224" s="204"/>
      <c r="B224" s="203" t="s">
        <v>548</v>
      </c>
      <c r="C224" s="165" t="s">
        <v>86</v>
      </c>
      <c r="D224" s="5">
        <f>IF(OR(ISBLANK(B224),NOT(OR(C224="SD",C224="P"))),"",VLOOKUP(B224,Données!$AN$9:$AO$200,2,0))</f>
        <v>126</v>
      </c>
      <c r="E224" s="5">
        <f>IF(OR(ISBLANK(B224),OR(C224="Rec",C224="P")),"",IF(C224="SD",VLOOKUP($B224,Données!$AU$9:$AV$200,2,0),IF(C224="Ec",VLOOKUP($B224,Données!$AX$9:$AY$200,2,0),IF(C224="RecEc",VLOOKUP($B224,Données!$BA$9:$BB$200,2,0),VLOOKUP($B224,Données!$AQ$9:$AR$200,2,0)))))</f>
        <v>0</v>
      </c>
      <c r="G224" s="193"/>
      <c r="I224" s="194"/>
      <c r="J224" s="189"/>
    </row>
    <row r="225" spans="1:10" ht="13.5">
      <c r="A225" s="204"/>
      <c r="B225" s="203" t="s">
        <v>507</v>
      </c>
      <c r="C225" s="165" t="s">
        <v>86</v>
      </c>
      <c r="D225" s="5">
        <f>IF(OR(ISBLANK(B225),NOT(OR(C225="SD",C225="P"))),"",VLOOKUP(B225,Données!$AN$9:$AO$200,2,0))</f>
        <v>84</v>
      </c>
      <c r="E225" s="5">
        <f>IF(OR(ISBLANK(B225),OR(C225="Rec",C225="P")),"",IF(C225="SD",VLOOKUP($B225,Données!$AU$9:$AV$200,2,0),IF(C225="Ec",VLOOKUP($B225,Données!$AX$9:$AY$200,2,0),IF(C225="RecEc",VLOOKUP($B225,Données!$BA$9:$BB$200,2,0),VLOOKUP($B225,Données!$AQ$9:$AR$200,2,0)))))</f>
        <v>0</v>
      </c>
      <c r="G225" s="193"/>
      <c r="I225" s="194"/>
      <c r="J225" s="189"/>
    </row>
    <row r="226" spans="1:10" ht="13.5">
      <c r="A226" s="204"/>
      <c r="B226" s="203"/>
      <c r="C226" s="5"/>
      <c r="D226" s="5">
        <f>IF(OR(ISBLANK(B226),NOT(OR(C226="SD",C226="P"))),"",VLOOKUP(B226,Données!$AN$9:$AO$200,2,0))</f>
      </c>
      <c r="E226" s="5">
        <f>IF(OR(ISBLANK(B226),OR(C226="Rec",C226="P")),"",IF(C226="SD",VLOOKUP($B226,Données!$AU$9:$AV$200,2,0),IF(C226="Ec",VLOOKUP($B226,Données!$AX$9:$AY$200,2,0),IF(C226="RecEc",VLOOKUP($B226,Données!$BA$9:$BB$200,2,0),VLOOKUP($B226,Données!$AQ$9:$AR$200,2,0)))))</f>
        <v>0</v>
      </c>
      <c r="G226" s="193"/>
      <c r="I226" s="194"/>
      <c r="J226" s="189"/>
    </row>
    <row r="227" spans="1:10" ht="13.5">
      <c r="A227" s="204"/>
      <c r="B227" s="203"/>
      <c r="C227" s="5"/>
      <c r="D227" s="5">
        <f>IF(OR(ISBLANK(B227),NOT(OR(C227="SD",C227="P"))),"",VLOOKUP(B227,Données!$AN$9:$AO$200,2,0))</f>
      </c>
      <c r="E227" s="5">
        <f>IF(OR(ISBLANK(B227),OR(C227="Rec",C227="P")),"",IF(C227="SD",VLOOKUP($B227,Données!$AU$9:$AV$200,2,0),IF(C227="Ec",VLOOKUP($B227,Données!$AX$9:$AY$200,2,0),IF(C227="RecEc",VLOOKUP($B227,Données!$BA$9:$BB$200,2,0),VLOOKUP($B227,Données!$AQ$9:$AR$200,2,0)))))</f>
        <v>0</v>
      </c>
      <c r="G227" s="193"/>
      <c r="I227" s="194"/>
      <c r="J227" s="189"/>
    </row>
    <row r="228" spans="1:10" ht="13.5">
      <c r="A228" s="204"/>
      <c r="B228" s="203"/>
      <c r="C228" s="5"/>
      <c r="D228" s="5">
        <f>IF(OR(ISBLANK(B228),NOT(OR(C228="SD",C228="P"))),"",VLOOKUP(B228,Données!$AN$9:$AO$200,2,0))</f>
      </c>
      <c r="E228" s="5">
        <f>IF(OR(ISBLANK(B228),OR(C228="Rec",C228="P")),"",IF(C228="SD",VLOOKUP($B228,Données!$AU$9:$AV$200,2,0),IF(C228="Ec",VLOOKUP($B228,Données!$AX$9:$AY$200,2,0),IF(C228="RecEc",VLOOKUP($B228,Données!$BA$9:$BB$200,2,0),VLOOKUP($B228,Données!$AQ$9:$AR$200,2,0)))))</f>
        <v>0</v>
      </c>
      <c r="G228" s="193"/>
      <c r="I228" s="194"/>
      <c r="J228" s="189"/>
    </row>
    <row r="229" spans="1:10" ht="13.5">
      <c r="A229" s="204"/>
      <c r="B229" s="203"/>
      <c r="C229" s="5"/>
      <c r="D229" s="5">
        <f>IF(OR(ISBLANK(B229),NOT(OR(C229="SD",C229="P"))),"",VLOOKUP(B229,Données!$AN$9:$AO$200,2,0))</f>
      </c>
      <c r="E229" s="5">
        <f>IF(OR(ISBLANK(B229),OR(C229="Rec",C229="P")),"",IF(C229="SD",VLOOKUP($B229,Données!$AU$9:$AV$200,2,0),IF(C229="Ec",VLOOKUP($B229,Données!$AX$9:$AY$200,2,0),IF(C229="RecEc",VLOOKUP($B229,Données!$BA$9:$BB$200,2,0),VLOOKUP($B229,Données!$AQ$9:$AR$200,2,0)))))</f>
        <v>0</v>
      </c>
      <c r="G229" s="193"/>
      <c r="I229" s="194"/>
      <c r="J229" s="189"/>
    </row>
    <row r="230" spans="1:10" ht="13.5">
      <c r="A230" s="204"/>
      <c r="B230" s="203"/>
      <c r="C230" s="5"/>
      <c r="D230" s="5">
        <f>IF(OR(ISBLANK(B230),NOT(OR(C230="SD",C230="P"))),"",VLOOKUP(B230,Données!$AN$9:$AO$200,2,0))</f>
      </c>
      <c r="E230" s="5">
        <f>IF(OR(ISBLANK(B230),OR(C230="Rec",C230="P")),"",IF(C230="SD",VLOOKUP($B230,Données!$AU$9:$AV$200,2,0),IF(C230="Ec",VLOOKUP($B230,Données!$AX$9:$AY$200,2,0),IF(C230="RecEc",VLOOKUP($B230,Données!$BA$9:$BB$200,2,0),VLOOKUP($B230,Données!$AQ$9:$AR$200,2,0)))))</f>
        <v>0</v>
      </c>
      <c r="F230" s="199"/>
      <c r="G230" s="193"/>
      <c r="I230" s="194"/>
      <c r="J230" s="189"/>
    </row>
    <row r="231" spans="1:10" ht="13.5">
      <c r="A231" s="204"/>
      <c r="B231" s="203"/>
      <c r="C231" s="5"/>
      <c r="D231" s="5">
        <f>IF(OR(ISBLANK(B231),NOT(OR(C231="SD",C231="P"))),"",VLOOKUP(B231,Données!$AN$9:$AO$200,2,0))</f>
      </c>
      <c r="E231" s="5">
        <f>IF(OR(ISBLANK(B231),OR(C231="Rec",C231="P")),"",IF(C231="SD",VLOOKUP($B231,Données!$AU$9:$AV$200,2,0),IF(C231="Ec",VLOOKUP($B231,Données!$AX$9:$AY$200,2,0),IF(C231="RecEc",VLOOKUP($B231,Données!$BA$9:$BB$200,2,0),VLOOKUP($B231,Données!$AQ$9:$AR$200,2,0)))))</f>
        <v>0</v>
      </c>
      <c r="F231" s="199"/>
      <c r="G231" s="193"/>
      <c r="I231" s="194"/>
      <c r="J231" s="189"/>
    </row>
    <row r="232" spans="1:10" ht="13.5">
      <c r="A232" s="204"/>
      <c r="B232" s="203"/>
      <c r="C232" s="5"/>
      <c r="D232" s="5">
        <f>IF(OR(ISBLANK(B232),NOT(OR(C232="SD",C232="P"))),"",VLOOKUP(B232,Données!$AN$9:$AO$200,2,0))</f>
      </c>
      <c r="E232" s="5">
        <f>IF(OR(ISBLANK(B232),OR(C232="Rec",C232="P")),"",IF(C232="SD",VLOOKUP($B232,Données!$AU$9:$AV$200,2,0),IF(C232="Ec",VLOOKUP($B232,Données!$AX$9:$AY$200,2,0),IF(C232="RecEc",VLOOKUP($B232,Données!$BA$9:$BB$200,2,0),VLOOKUP($B232,Données!$AQ$9:$AR$200,2,0)))))</f>
        <v>0</v>
      </c>
      <c r="G232" s="193"/>
      <c r="I232" s="194"/>
      <c r="J232" s="189"/>
    </row>
    <row r="233" spans="1:10" ht="13.5">
      <c r="A233" s="204"/>
      <c r="B233" s="203"/>
      <c r="C233" s="5"/>
      <c r="D233" s="5">
        <f>IF(OR(ISBLANK(B233),NOT(OR(C233="SD",C233="P"))),"",VLOOKUP(B233,Données!$AN$9:$AO$200,2,0))</f>
      </c>
      <c r="E233" s="5">
        <f>IF(OR(ISBLANK(B233),OR(C233="Rec",C233="P")),"",IF(C233="SD",VLOOKUP($B233,Données!$AU$9:$AV$200,2,0),IF(C233="Ec",VLOOKUP($B233,Données!$AX$9:$AY$200,2,0),IF(C233="RecEc",VLOOKUP($B233,Données!$BA$9:$BB$200,2,0),VLOOKUP($B233,Données!$AQ$9:$AR$200,2,0)))))</f>
        <v>0</v>
      </c>
      <c r="G233" s="193"/>
      <c r="I233" s="194"/>
      <c r="J233" s="189"/>
    </row>
    <row r="234" spans="1:10" ht="13.5">
      <c r="A234" s="204"/>
      <c r="B234" s="203"/>
      <c r="C234" s="5"/>
      <c r="D234" s="5">
        <f>IF(OR(ISBLANK(B234),NOT(OR(C234="SD",C234="P"))),"",VLOOKUP(B234,Données!$AN$9:$AO$200,2,0))</f>
      </c>
      <c r="E234" s="5">
        <f>IF(OR(ISBLANK(B234),OR(C234="Rec",C234="P")),"",IF(C234="SD",VLOOKUP($B234,Données!$AU$9:$AV$200,2,0),IF(C234="Ec",VLOOKUP($B234,Données!$AX$9:$AY$200,2,0),IF(C234="RecEc",VLOOKUP($B234,Données!$BA$9:$BB$200,2,0),VLOOKUP($B234,Données!$AQ$9:$AR$200,2,0)))))</f>
        <v>0</v>
      </c>
      <c r="G234" s="193"/>
      <c r="I234" s="194"/>
      <c r="J234" s="189"/>
    </row>
    <row r="235" spans="1:10" ht="13.5">
      <c r="A235" s="204"/>
      <c r="B235" s="203"/>
      <c r="C235" s="5"/>
      <c r="E235" s="5">
        <f>IF(OR(ISBLANK(B235),OR(C235="Rec",C235="P")),"",IF(C235="SD",VLOOKUP($B235,Données!$AU$9:$AV$200,2,0),IF(C235="Ec",VLOOKUP($B235,Données!$AX$9:$AY$200,2,0),IF(C235="RecEc",VLOOKUP($B235,Données!$BA$9:$BB$200,2,0),VLOOKUP($B235,Données!$AQ$9:$AR$200,2,0)))))</f>
        <v>0</v>
      </c>
      <c r="G235" s="193"/>
      <c r="I235" s="194"/>
      <c r="J235" s="189"/>
    </row>
    <row r="236" spans="1:10" ht="13.5">
      <c r="A236" s="204"/>
      <c r="B236" s="203"/>
      <c r="C236" s="5"/>
      <c r="E236" s="5">
        <f>IF(OR(ISBLANK(B236),OR(C236="Rec",C236="P")),"",IF(C236="SD",VLOOKUP($B236,Données!$AU$9:$AV$200,2,0),IF(C236="Ec",VLOOKUP($B236,Données!$AX$9:$AY$200,2,0),IF(C236="RecEc",VLOOKUP($B236,Données!$BA$9:$BB$200,2,0),VLOOKUP($B236,Données!$AQ$9:$AR$200,2,0)))))</f>
        <v>0</v>
      </c>
      <c r="G236" s="193"/>
      <c r="I236" s="194"/>
      <c r="J236" s="189"/>
    </row>
    <row r="237" spans="1:10" ht="13.5">
      <c r="A237" s="204"/>
      <c r="B237" s="203"/>
      <c r="C237" s="5"/>
      <c r="D237" s="5">
        <f>IF(OR(ISBLANK(B237),NOT(OR(C237="SD",C237="P"))),"",VLOOKUP(B237,Données!$AN$9:$AO$200,2,0))</f>
      </c>
      <c r="E237" s="5">
        <f>IF(OR(ISBLANK(B237),OR(C237="Rec",C237="P")),"",IF(C237="SD",VLOOKUP($B237,Données!$AU$9:$AV$200,2,0),IF(C237="Ec",VLOOKUP($B237,Données!$AX$9:$AY$200,2,0),IF(C237="RecEc",VLOOKUP($B237,Données!$BA$9:$BB$200,2,0),VLOOKUP($B237,Données!$AQ$9:$AR$200,2,0)))))</f>
        <v>0</v>
      </c>
      <c r="G237" s="193"/>
      <c r="I237" s="194"/>
      <c r="J237" s="189"/>
    </row>
    <row r="238" spans="1:10" ht="13.5">
      <c r="A238" s="204"/>
      <c r="B238" s="203"/>
      <c r="C238" s="5"/>
      <c r="D238" s="5">
        <f>IF(OR(ISBLANK(B238),NOT(OR(C238="SD",C238="P"))),"",VLOOKUP(B238,Données!$AN$9:$AO$200,2,0))</f>
      </c>
      <c r="E238" s="5">
        <f>IF(OR(ISBLANK(B238),OR(C238="Rec",C238="P")),"",IF(C238="SD",VLOOKUP($B238,Données!$AU$9:$AV$200,2,0),IF(C238="Ec",VLOOKUP($B238,Données!$AX$9:$AY$200,2,0),IF(C238="RecEc",VLOOKUP($B238,Données!$BA$9:$BB$200,2,0),VLOOKUP($B238,Données!$AQ$9:$AR$200,2,0)))))</f>
        <v>0</v>
      </c>
      <c r="G238" s="193"/>
      <c r="I238" s="194"/>
      <c r="J238" s="189"/>
    </row>
    <row r="239" spans="1:10" ht="13.5">
      <c r="A239" s="204"/>
      <c r="B239" s="203"/>
      <c r="C239" s="5"/>
      <c r="D239" s="5">
        <f>IF(OR(ISBLANK(B239),NOT(OR(C239="SD",C239="P"))),"",VLOOKUP(B239,Données!$AN$9:$AO$200,2,0))</f>
      </c>
      <c r="E239" s="5">
        <f>IF(OR(ISBLANK(B239),OR(C239="Rec",C239="P")),"",IF(C239="SD",VLOOKUP($B239,Données!$AU$9:$AV$200,2,0),IF(C239="Ec",VLOOKUP($B239,Données!$AX$9:$AY$200,2,0),IF(C239="RecEc",VLOOKUP($B239,Données!$BA$9:$BB$200,2,0),VLOOKUP($B239,Données!$AQ$9:$AR$200,2,0)))))</f>
        <v>0</v>
      </c>
      <c r="G239" s="193"/>
      <c r="I239" s="194"/>
      <c r="J239" s="189"/>
    </row>
    <row r="240" spans="1:10" ht="12.75">
      <c r="A240" s="190">
        <v>41699</v>
      </c>
      <c r="B240" s="191" t="s">
        <v>541</v>
      </c>
      <c r="C240" s="191"/>
      <c r="D240" s="191"/>
      <c r="E240" s="191"/>
      <c r="G240" s="193"/>
      <c r="I240" s="194"/>
      <c r="J240" s="189"/>
    </row>
    <row r="241" spans="1:10" ht="12.75">
      <c r="A241" s="190"/>
      <c r="B241" s="195" t="s">
        <v>543</v>
      </c>
      <c r="C241" s="196" t="s">
        <v>544</v>
      </c>
      <c r="D241" s="197" t="s">
        <v>545</v>
      </c>
      <c r="E241" s="198" t="s">
        <v>544</v>
      </c>
      <c r="G241" s="193"/>
      <c r="I241" s="194"/>
      <c r="J241" s="189"/>
    </row>
    <row r="242" spans="1:10" ht="12.75">
      <c r="A242" s="190"/>
      <c r="B242" s="2">
        <f aca="true" t="shared" si="18" ref="B242:B250">IF(C329="SD",B329,"")</f>
        <v>0</v>
      </c>
      <c r="C242" s="200">
        <f>IF(ISBLANK(B242),"",VLOOKUP(B242,Données!$BG$9:$BH$200,2,0))</f>
        <v>0</v>
      </c>
      <c r="D242" s="48">
        <f aca="true" t="shared" si="19" ref="D242:D250">IF(C329="R",B329,"")</f>
        <v>0</v>
      </c>
      <c r="E242" s="189">
        <f>IF(ISBLANK(D242),"",VLOOKUP(D242,Données!$BJ$9:$BK$200,2,0))</f>
        <v>0</v>
      </c>
      <c r="G242" s="193"/>
      <c r="I242" s="194"/>
      <c r="J242" s="189"/>
    </row>
    <row r="243" spans="1:10" ht="12.75">
      <c r="A243" s="190"/>
      <c r="B243" s="2">
        <f t="shared" si="18"/>
        <v>0</v>
      </c>
      <c r="C243" s="200">
        <f>IF(ISBLANK(B243),"",VLOOKUP(B243,Données!$BG$9:$BH$200,2,0))</f>
        <v>2.625</v>
      </c>
      <c r="D243" s="48">
        <f t="shared" si="19"/>
        <v>0</v>
      </c>
      <c r="E243" s="189">
        <f>IF(ISBLANK(D243),"",VLOOKUP(D243,Données!$BJ$9:$BK$200,2,0))</f>
        <v>0</v>
      </c>
      <c r="G243" s="193"/>
      <c r="I243" s="194"/>
      <c r="J243" s="189"/>
    </row>
    <row r="244" spans="1:10" ht="12.75">
      <c r="A244" s="190"/>
      <c r="B244" s="2">
        <f t="shared" si="18"/>
        <v>0</v>
      </c>
      <c r="C244" s="200">
        <f>IF(ISBLANK(B244),"",VLOOKUP(B244,Données!$BG$9:$BH$200,2,0))</f>
        <v>0</v>
      </c>
      <c r="D244" s="48">
        <f t="shared" si="19"/>
        <v>0</v>
      </c>
      <c r="E244" s="189">
        <f>IF(ISBLANK(D244),"",VLOOKUP(D244,Données!$BJ$9:$BK$200,2,0))</f>
        <v>0</v>
      </c>
      <c r="G244" s="193"/>
      <c r="I244" s="194"/>
      <c r="J244" s="189"/>
    </row>
    <row r="245" spans="1:10" ht="12.75">
      <c r="A245" s="190"/>
      <c r="B245" s="2">
        <f t="shared" si="18"/>
        <v>0</v>
      </c>
      <c r="C245" s="200">
        <f>IF(ISBLANK(B245),"",VLOOKUP(B245,Données!$BG$9:$BH$200,2,0))</f>
        <v>0</v>
      </c>
      <c r="D245" s="48">
        <f t="shared" si="19"/>
        <v>0</v>
      </c>
      <c r="E245" s="189">
        <f>IF(ISBLANK(D245),"",VLOOKUP(D245,Données!$BJ$9:$BK$200,2,0))</f>
        <v>0</v>
      </c>
      <c r="G245" s="193"/>
      <c r="I245" s="194"/>
      <c r="J245" s="189"/>
    </row>
    <row r="246" spans="1:10" ht="12.75">
      <c r="A246" s="190"/>
      <c r="B246" s="2">
        <f t="shared" si="18"/>
        <v>0</v>
      </c>
      <c r="C246" s="200">
        <f>IF(ISBLANK(B246),"",VLOOKUP(B246,Données!$BG$9:$BH$200,2,0))</f>
        <v>2.33333333333333</v>
      </c>
      <c r="D246" s="48">
        <f t="shared" si="19"/>
        <v>0</v>
      </c>
      <c r="E246" s="189">
        <f>IF(ISBLANK(D246),"",VLOOKUP(D246,Données!$BJ$9:$BK$200,2,0))</f>
        <v>0</v>
      </c>
      <c r="G246" s="193"/>
      <c r="I246" s="194"/>
      <c r="J246" s="189"/>
    </row>
    <row r="247" spans="1:10" ht="12.75">
      <c r="A247" s="190"/>
      <c r="B247" s="2">
        <f t="shared" si="18"/>
        <v>0</v>
      </c>
      <c r="C247" s="200">
        <f>IF(ISBLANK(B247),"",VLOOKUP(B247,Données!$BG$9:$BH$200,2,0))</f>
        <v>0</v>
      </c>
      <c r="D247" s="48">
        <f t="shared" si="19"/>
        <v>0</v>
      </c>
      <c r="E247" s="189">
        <f>IF(ISBLANK(D247),"",VLOOKUP(D247,Données!$BJ$9:$BK$200,2,0))</f>
        <v>0</v>
      </c>
      <c r="G247" s="193"/>
      <c r="I247" s="194"/>
      <c r="J247" s="189"/>
    </row>
    <row r="248" spans="1:10" ht="12.75">
      <c r="A248" s="190"/>
      <c r="B248" s="2">
        <f t="shared" si="18"/>
        <v>0</v>
      </c>
      <c r="C248" s="200">
        <f>IF(ISBLANK(B248),"",VLOOKUP(B248,Données!$BG$9:$BH$200,2,0))</f>
        <v>0</v>
      </c>
      <c r="D248" s="48">
        <f t="shared" si="19"/>
        <v>0</v>
      </c>
      <c r="E248" s="189">
        <f>IF(ISBLANK(D248),"",VLOOKUP(D248,Données!$BJ$9:$BK$200,2,0))</f>
        <v>0</v>
      </c>
      <c r="G248" s="193"/>
      <c r="I248" s="194"/>
      <c r="J248" s="189"/>
    </row>
    <row r="249" spans="1:10" ht="12.75">
      <c r="A249" s="190"/>
      <c r="B249" s="2">
        <f t="shared" si="18"/>
        <v>0</v>
      </c>
      <c r="C249" s="200">
        <f>IF(ISBLANK(B249),"",VLOOKUP(B249,Données!$BG$9:$BH$200,2,0))</f>
        <v>0</v>
      </c>
      <c r="D249" s="48">
        <f t="shared" si="19"/>
        <v>0</v>
      </c>
      <c r="E249" s="189">
        <f>IF(ISBLANK(D249),"",VLOOKUP(D249,Données!$BJ$9:$BK$200,2,0))</f>
        <v>0</v>
      </c>
      <c r="G249" s="193"/>
      <c r="I249" s="194"/>
      <c r="J249" s="189"/>
    </row>
    <row r="250" spans="1:10" ht="12.75">
      <c r="A250" s="190"/>
      <c r="B250" s="2">
        <f t="shared" si="18"/>
        <v>0</v>
      </c>
      <c r="C250" s="200">
        <f>IF(ISBLANK(B250),"",VLOOKUP(B250,Données!$BG$9:$BH$200,2,0))</f>
        <v>2.1</v>
      </c>
      <c r="D250" s="48">
        <f t="shared" si="19"/>
        <v>0</v>
      </c>
      <c r="E250" s="189">
        <f>IF(ISBLANK(D250),"",VLOOKUP(D250,Données!$BJ$9:$BK$200,2,0))</f>
        <v>0</v>
      </c>
      <c r="G250" s="193"/>
      <c r="I250" s="194"/>
      <c r="J250" s="189"/>
    </row>
    <row r="251" spans="1:10" ht="12.75">
      <c r="A251" s="190"/>
      <c r="B251" s="2"/>
      <c r="C251" s="200"/>
      <c r="D251" s="48"/>
      <c r="E251" s="189"/>
      <c r="G251" s="193"/>
      <c r="I251" s="194"/>
      <c r="J251" s="189"/>
    </row>
    <row r="252" spans="1:10" ht="12.75">
      <c r="A252" s="190"/>
      <c r="B252" s="2">
        <f aca="true" t="shared" si="20" ref="B252:B258">IF(C338="SD",B338,"")</f>
        <v>0</v>
      </c>
      <c r="C252" s="200">
        <f>IF(ISBLANK(B252),"",VLOOKUP(B252,Données!$BG$9:$BH$200,2,0))</f>
        <v>0</v>
      </c>
      <c r="D252" s="48">
        <f aca="true" t="shared" si="21" ref="D252:D258">IF(C338="R",B338,"")</f>
        <v>0</v>
      </c>
      <c r="E252" s="189">
        <f>IF(ISBLANK(D252),"",VLOOKUP(D252,Données!$BJ$9:$BK$200,2,0))</f>
        <v>0</v>
      </c>
      <c r="G252" s="193"/>
      <c r="I252" s="194"/>
      <c r="J252" s="189"/>
    </row>
    <row r="253" spans="1:10" ht="12.75">
      <c r="A253" s="190"/>
      <c r="B253" s="2">
        <f t="shared" si="20"/>
        <v>0</v>
      </c>
      <c r="C253" s="200">
        <f>IF(ISBLANK(B253),"",VLOOKUP(B253,Données!$BG$9:$BH$200,2,0))</f>
        <v>0</v>
      </c>
      <c r="D253" s="48">
        <f t="shared" si="21"/>
        <v>0</v>
      </c>
      <c r="E253" s="189">
        <f>IF(ISBLANK(D253),"",VLOOKUP(D253,Données!$BJ$9:$BK$200,2,0))</f>
        <v>0</v>
      </c>
      <c r="G253" s="193"/>
      <c r="I253" s="194"/>
      <c r="J253" s="189"/>
    </row>
    <row r="254" spans="1:10" ht="12.75">
      <c r="A254" s="190"/>
      <c r="B254" s="2">
        <f t="shared" si="20"/>
        <v>0</v>
      </c>
      <c r="C254" s="200">
        <f>IF(ISBLANK(B254),"",VLOOKUP(B254,Données!$BG$9:$BH$200,2,0))</f>
        <v>0</v>
      </c>
      <c r="D254" s="48">
        <f t="shared" si="21"/>
        <v>0</v>
      </c>
      <c r="E254" s="189">
        <f>IF(ISBLANK(D254),"",VLOOKUP(D254,Données!$BJ$9:$BK$200,2,0))</f>
        <v>0</v>
      </c>
      <c r="G254" s="193"/>
      <c r="I254" s="194"/>
      <c r="J254" s="189"/>
    </row>
    <row r="255" spans="1:10" ht="12.75">
      <c r="A255" s="190"/>
      <c r="B255" s="2">
        <f t="shared" si="20"/>
        <v>0</v>
      </c>
      <c r="C255" s="200">
        <f>IF(ISBLANK(B255),"",VLOOKUP(B255,Données!$BG$9:$BH$200,2,0))</f>
        <v>0</v>
      </c>
      <c r="D255" s="48">
        <f t="shared" si="21"/>
        <v>0</v>
      </c>
      <c r="E255" s="189">
        <f>IF(ISBLANK(D255),"",VLOOKUP(D255,Données!$BJ$9:$BK$200,2,0))</f>
        <v>0</v>
      </c>
      <c r="G255" s="193"/>
      <c r="I255" s="194"/>
      <c r="J255" s="189"/>
    </row>
    <row r="256" spans="1:10" ht="12.75">
      <c r="A256" s="190"/>
      <c r="B256" s="2">
        <f t="shared" si="20"/>
        <v>0</v>
      </c>
      <c r="C256" s="200">
        <f>IF(ISBLANK(B256),"",VLOOKUP(B256,Données!$BG$9:$BH$200,2,0))</f>
        <v>0</v>
      </c>
      <c r="D256" s="48">
        <f t="shared" si="21"/>
        <v>0</v>
      </c>
      <c r="E256" s="189">
        <f>IF(ISBLANK(D256),"",VLOOKUP(D256,Données!$BJ$9:$BK$200,2,0))</f>
        <v>0</v>
      </c>
      <c r="G256" s="193"/>
      <c r="I256" s="194"/>
      <c r="J256" s="189"/>
    </row>
    <row r="257" spans="1:10" ht="12.75">
      <c r="A257" s="190"/>
      <c r="B257" s="2">
        <f t="shared" si="20"/>
        <v>0</v>
      </c>
      <c r="C257" s="200">
        <f>IF(ISBLANK(B257),"",VLOOKUP(B257,Données!$BG$9:$BH$200,2,0))</f>
        <v>0</v>
      </c>
      <c r="D257" s="48">
        <f t="shared" si="21"/>
        <v>0</v>
      </c>
      <c r="E257" s="189">
        <f>IF(ISBLANK(D257),"",VLOOKUP(D257,Données!$BJ$9:$BK$200,2,0))</f>
        <v>0</v>
      </c>
      <c r="G257" s="193"/>
      <c r="I257" s="194"/>
      <c r="J257" s="189"/>
    </row>
    <row r="258" spans="1:10" ht="12.75">
      <c r="A258" s="190"/>
      <c r="B258" s="2">
        <f t="shared" si="20"/>
        <v>0</v>
      </c>
      <c r="C258" s="200">
        <f>IF(ISBLANK(B258),"",VLOOKUP(B258,Données!$BG$9:$BH$200,2,0))</f>
        <v>0</v>
      </c>
      <c r="D258" s="48">
        <f t="shared" si="21"/>
        <v>0</v>
      </c>
      <c r="E258" s="189">
        <f>IF(ISBLANK(D258),"",VLOOKUP(D258,Données!$BJ$9:$BK$200,2,0))</f>
        <v>0</v>
      </c>
      <c r="G258" s="193"/>
      <c r="I258" s="194"/>
      <c r="J258" s="189"/>
    </row>
    <row r="259" spans="1:10" ht="12.75">
      <c r="A259" s="190"/>
      <c r="B259" s="2">
        <f aca="true" t="shared" si="22" ref="B259:B260">IF(C349="SD",B349,"")</f>
        <v>0</v>
      </c>
      <c r="C259" s="200">
        <f>IF(ISBLANK(B259),"",VLOOKUP(B259,Données!$BG$9:$BH$200,2,0))</f>
        <v>0</v>
      </c>
      <c r="D259" s="48">
        <f aca="true" t="shared" si="23" ref="D259:D260">IF(C349="R",B349,"")</f>
        <v>0</v>
      </c>
      <c r="E259" s="189">
        <f>IF(ISBLANK(D259),"",VLOOKUP(D259,Données!$BJ$9:$BK$200,2,0))</f>
        <v>0</v>
      </c>
      <c r="G259" s="193"/>
      <c r="I259" s="194"/>
      <c r="J259" s="189"/>
    </row>
    <row r="260" spans="1:10" ht="12.75">
      <c r="A260" s="190"/>
      <c r="B260" s="2">
        <f t="shared" si="22"/>
        <v>0</v>
      </c>
      <c r="C260" s="200">
        <f>IF(ISBLANK(B260),"",VLOOKUP(B260,Données!$BG$9:$BH$200,2,0))</f>
        <v>0</v>
      </c>
      <c r="D260" s="48">
        <f t="shared" si="23"/>
        <v>0</v>
      </c>
      <c r="E260" s="189">
        <f>IF(ISBLANK(D260),"",VLOOKUP(D260,Données!$BJ$9:$BK$200,2,0))</f>
        <v>0</v>
      </c>
      <c r="G260" s="193"/>
      <c r="I260" s="194"/>
      <c r="J260" s="189"/>
    </row>
    <row r="261" spans="1:10" ht="12.75">
      <c r="A261" s="190"/>
      <c r="B261" s="2">
        <f aca="true" t="shared" si="24" ref="B261:B263">IF(C353="SD",B353,"")</f>
        <v>0</v>
      </c>
      <c r="C261" s="200">
        <f>IF(ISBLANK(B261),"",VLOOKUP(B261,Données!$BG$9:$BH$200,2,0))</f>
        <v>0</v>
      </c>
      <c r="D261" s="48">
        <f aca="true" t="shared" si="25" ref="D261:D263">IF(C353="R",B353,"")</f>
        <v>0</v>
      </c>
      <c r="E261" s="189">
        <f>IF(ISBLANK(D261),"",VLOOKUP(D261,Données!$BJ$9:$BK$200,2,0))</f>
        <v>0</v>
      </c>
      <c r="G261" s="193"/>
      <c r="I261" s="194"/>
      <c r="J261" s="189"/>
    </row>
    <row r="262" spans="1:10" ht="12.75">
      <c r="A262" s="190"/>
      <c r="B262" s="2">
        <f t="shared" si="24"/>
        <v>0</v>
      </c>
      <c r="C262" s="200">
        <f>IF(ISBLANK(B262),"",VLOOKUP(B262,Données!$BG$9:$BH$200,2,0))</f>
        <v>0</v>
      </c>
      <c r="D262" s="48">
        <f t="shared" si="25"/>
        <v>0</v>
      </c>
      <c r="E262" s="189">
        <f>IF(ISBLANK(D262),"",VLOOKUP(D262,Données!$BJ$9:$BK$200,2,0))</f>
        <v>0</v>
      </c>
      <c r="G262" s="193"/>
      <c r="I262" s="194"/>
      <c r="J262" s="189"/>
    </row>
    <row r="263" spans="1:10" ht="12.75">
      <c r="A263" s="190"/>
      <c r="B263" s="2">
        <f t="shared" si="24"/>
        <v>0</v>
      </c>
      <c r="C263" s="200">
        <f>IF(ISBLANK(B263),"",VLOOKUP(B263,Données!$BG$9:$BH$200,2,0))</f>
        <v>0</v>
      </c>
      <c r="D263" s="48">
        <f t="shared" si="25"/>
        <v>0</v>
      </c>
      <c r="E263" s="189">
        <f>IF(ISBLANK(D263),"",VLOOKUP(D263,Données!$BJ$9:$BK$200,2,0))</f>
        <v>0</v>
      </c>
      <c r="G263" s="193"/>
      <c r="I263" s="194"/>
      <c r="J263" s="189"/>
    </row>
    <row r="264" spans="1:10" ht="12.75">
      <c r="A264" s="190"/>
      <c r="B264" s="2"/>
      <c r="C264" s="200"/>
      <c r="D264" s="48"/>
      <c r="E264" s="189"/>
      <c r="G264" s="193"/>
      <c r="I264" s="194"/>
      <c r="J264" s="189"/>
    </row>
    <row r="265" spans="1:10" ht="12.75">
      <c r="A265" s="190"/>
      <c r="B265" s="2"/>
      <c r="C265" s="200"/>
      <c r="D265" s="48"/>
      <c r="E265" s="189"/>
      <c r="G265" s="193"/>
      <c r="I265" s="194"/>
      <c r="J265" s="189"/>
    </row>
    <row r="266" spans="1:10" ht="12.75">
      <c r="A266" s="190"/>
      <c r="B266" s="2">
        <f aca="true" t="shared" si="26" ref="B266:B268">IF(C356="SD",B356,"")</f>
        <v>0</v>
      </c>
      <c r="C266" s="200">
        <f>IF(ISBLANK(B266),"",VLOOKUP(B266,Données!$BG$9:$BH$200,2,0))</f>
        <v>0</v>
      </c>
      <c r="D266" s="48">
        <f aca="true" t="shared" si="27" ref="D266:D268">IF(C356="R",B356,"")</f>
        <v>0</v>
      </c>
      <c r="E266" s="189">
        <f>IF(ISBLANK(D266),"",VLOOKUP(D266,Données!$BJ$9:$BK$200,2,0))</f>
        <v>0</v>
      </c>
      <c r="G266" s="193"/>
      <c r="I266" s="194"/>
      <c r="J266" s="189"/>
    </row>
    <row r="267" spans="1:10" ht="12.75">
      <c r="A267" s="190"/>
      <c r="B267" s="2">
        <f t="shared" si="26"/>
        <v>0</v>
      </c>
      <c r="C267" s="200">
        <f>IF(ISBLANK(B267),"",VLOOKUP(B267,Données!$BG$9:$BH$200,2,0))</f>
        <v>0</v>
      </c>
      <c r="D267" s="48">
        <f t="shared" si="27"/>
        <v>0</v>
      </c>
      <c r="E267" s="189">
        <f>IF(ISBLANK(D267),"",VLOOKUP(D267,Données!$BJ$9:$BK$200,2,0))</f>
        <v>0</v>
      </c>
      <c r="G267" s="193"/>
      <c r="I267" s="194"/>
      <c r="J267" s="189"/>
    </row>
    <row r="268" spans="1:10" ht="12.75">
      <c r="A268" s="190"/>
      <c r="B268" s="2">
        <f t="shared" si="26"/>
        <v>0</v>
      </c>
      <c r="C268" s="200">
        <f>IF(ISBLANK(B268),"",VLOOKUP(B268,Données!$BG$9:$BH$200,2,0))</f>
        <v>0</v>
      </c>
      <c r="D268" s="48">
        <f t="shared" si="27"/>
        <v>0</v>
      </c>
      <c r="E268" s="189">
        <f>IF(ISBLANK(D268),"",VLOOKUP(D268,Données!$BJ$9:$BK$200,2,0))</f>
        <v>0</v>
      </c>
      <c r="G268" s="193"/>
      <c r="I268" s="194"/>
      <c r="J268" s="189"/>
    </row>
    <row r="269" spans="1:10" ht="12.75">
      <c r="A269" s="190">
        <v>41699</v>
      </c>
      <c r="B269" s="201" t="s">
        <v>546</v>
      </c>
      <c r="C269" s="201"/>
      <c r="D269" s="201"/>
      <c r="E269" s="201"/>
      <c r="G269" s="193"/>
      <c r="I269" s="194"/>
      <c r="J269" s="189"/>
    </row>
    <row r="270" spans="1:10" ht="12.75">
      <c r="A270" s="190"/>
      <c r="B270" s="33" t="s">
        <v>8</v>
      </c>
      <c r="C270" s="33" t="s">
        <v>547</v>
      </c>
      <c r="D270" s="33" t="s">
        <v>17</v>
      </c>
      <c r="E270" s="202" t="s">
        <v>14</v>
      </c>
      <c r="G270" s="193"/>
      <c r="I270" s="194"/>
      <c r="J270" s="189"/>
    </row>
    <row r="271" spans="1:10" ht="13.5">
      <c r="A271" s="190"/>
      <c r="B271" s="203" t="s">
        <v>561</v>
      </c>
      <c r="C271" s="206" t="s">
        <v>96</v>
      </c>
      <c r="D271" s="5">
        <f>IF(OR(ISBLANK(B271),NOT(OR(C271="SD",C271="P"))),"",VLOOKUP(B271,Données!$AN$9:$AO$200,2,0))</f>
        <v>75</v>
      </c>
      <c r="E271" s="5">
        <f>IF(OR(ISBLANK(B271),OR(C271="Rec",C271="P")),"",IF(C271="SD",VLOOKUP($B271,Données!$AU$9:$AV$200,2,0),IF(C271="Ec",VLOOKUP($B271,Données!$AX$9:$AY$200,2,0),IF(C271="RecEc",VLOOKUP($B271,Données!$BA$9:$BB$200,2,0),VLOOKUP($B271,Données!$AQ$9:$AR$200,2,0)))))</f>
        <v>0</v>
      </c>
      <c r="G271" s="193"/>
      <c r="I271" s="194"/>
      <c r="J271" s="189"/>
    </row>
    <row r="272" spans="1:10" ht="13.5">
      <c r="A272" s="190"/>
      <c r="B272" s="203" t="s">
        <v>562</v>
      </c>
      <c r="C272" s="206" t="s">
        <v>96</v>
      </c>
      <c r="D272" s="5">
        <f>IF(OR(ISBLANK(B272),NOT(OR(C272="SD",C272="P"))),"",VLOOKUP(B272,Données!$AN$9:$AO$200,2,0))</f>
        <v>63</v>
      </c>
      <c r="E272" s="5">
        <f>IF(OR(ISBLANK(B272),OR(C272="Rec",C272="P")),"",IF(C272="SD",VLOOKUP($B272,Données!$AU$9:$AV$200,2,0),IF(C272="Ec",VLOOKUP($B272,Données!$AX$9:$AY$200,2,0),IF(C272="RecEc",VLOOKUP($B272,Données!$BA$9:$BB$200,2,0),VLOOKUP($B272,Données!$AQ$9:$AR$200,2,0)))))</f>
        <v>0</v>
      </c>
      <c r="G272" s="193"/>
      <c r="I272" s="194"/>
      <c r="J272" s="189"/>
    </row>
    <row r="273" spans="1:10" ht="13.5">
      <c r="A273" s="190"/>
      <c r="B273" s="203" t="s">
        <v>559</v>
      </c>
      <c r="C273" s="165" t="s">
        <v>86</v>
      </c>
      <c r="D273" s="5">
        <f>IF(OR(ISBLANK(B273),NOT(OR(C273="SD",C273="P"))),"",VLOOKUP(B273,Données!$AN$9:$AO$200,2,0))</f>
        <v>420</v>
      </c>
      <c r="E273" s="5">
        <f>IF(OR(ISBLANK(B273),OR(C273="Rec",C273="P")),"",IF(C273="SD",VLOOKUP($B273,Données!$AU$9:$AV$200,2,0),IF(C273="Ec",VLOOKUP($B273,Données!$AX$9:$AY$200,2,0),IF(C273="RecEc",VLOOKUP($B273,Données!$BA$9:$BB$200,2,0),VLOOKUP($B273,Données!$AQ$9:$AR$200,2,0)))))</f>
        <v>0</v>
      </c>
      <c r="G273" s="193"/>
      <c r="I273" s="194"/>
      <c r="J273" s="189"/>
    </row>
    <row r="274" spans="1:10" ht="13.5">
      <c r="A274" s="190"/>
      <c r="B274" s="203" t="s">
        <v>563</v>
      </c>
      <c r="C274" s="205" t="s">
        <v>539</v>
      </c>
      <c r="D274" s="5">
        <f>IF(OR(ISBLANK(B274),NOT(OR(C274="SD",C274="P"))),"",VLOOKUP(B274,Données!$AN$9:$AO$200,2,0))</f>
      </c>
      <c r="E274" s="5">
        <f>IF(OR(ISBLANK(B274),OR(C274="Rec",C274="P")),"",IF(C274="SD",VLOOKUP($B274,Données!$AU$9:$AV$200,2,0),IF(C274="Ec",VLOOKUP($B274,Données!$AX$9:$AY$200,2,0),IF(C274="RecEc",VLOOKUP($B274,Données!$BA$9:$BB$200,2,0),VLOOKUP($B274,Données!$AQ$9:$AR$200,2,0)))))</f>
        <v>0</v>
      </c>
      <c r="G274" s="193"/>
      <c r="I274" s="194"/>
      <c r="J274" s="189"/>
    </row>
    <row r="275" spans="1:10" ht="13.5">
      <c r="A275" s="190"/>
      <c r="B275" s="203" t="s">
        <v>554</v>
      </c>
      <c r="C275" s="205" t="s">
        <v>539</v>
      </c>
      <c r="D275" s="5">
        <f>IF(OR(ISBLANK(B275),NOT(OR(C275="SD",C275="P"))),"",VLOOKUP(B275,Données!$AN$9:$AO$200,2,0))</f>
      </c>
      <c r="E275" s="5">
        <f>IF(OR(ISBLANK(B275),OR(C275="Rec",C275="P")),"",IF(C275="SD",VLOOKUP($B275,Données!$AU$9:$AV$200,2,0),IF(C275="Ec",VLOOKUP($B275,Données!$AX$9:$AY$200,2,0),IF(C275="RecEc",VLOOKUP($B275,Données!$BA$9:$BB$200,2,0),VLOOKUP($B275,Données!$AQ$9:$AR$200,2,0)))))</f>
        <v>0</v>
      </c>
      <c r="G275" s="193"/>
      <c r="I275" s="194"/>
      <c r="J275" s="189"/>
    </row>
    <row r="276" spans="1:10" ht="13.5">
      <c r="A276" s="190"/>
      <c r="B276" s="203"/>
      <c r="C276" s="5"/>
      <c r="D276" s="5">
        <f>IF(OR(ISBLANK(B276),NOT(OR(C276="SD",C276="P"))),"",VLOOKUP(B276,Données!$AN$9:$AO$200,2,0))</f>
      </c>
      <c r="E276" s="5">
        <f>IF(OR(ISBLANK(B276),OR(C276="Rec",C276="P")),"",IF(C276="SD",VLOOKUP($B276,Données!$AU$9:$AV$200,2,0),IF(C276="Ec",VLOOKUP($B276,Données!$AX$9:$AY$200,2,0),IF(C276="RecEc",VLOOKUP($B276,Données!$BA$9:$BB$200,2,0),VLOOKUP($B276,Données!$AQ$9:$AR$200,2,0)))))</f>
        <v>0</v>
      </c>
      <c r="G276" s="193"/>
      <c r="I276" s="194"/>
      <c r="J276" s="189"/>
    </row>
    <row r="277" spans="1:10" ht="13.5">
      <c r="A277" s="190"/>
      <c r="B277" s="203"/>
      <c r="C277" s="5"/>
      <c r="D277" s="5">
        <f>IF(OR(ISBLANK(B277),NOT(OR(C277="SD",C277="P"))),"",VLOOKUP(B277,Données!$AN$9:$AO$200,2,0))</f>
      </c>
      <c r="E277" s="5">
        <f>IF(OR(ISBLANK(B277),OR(C277="Rec",C277="P")),"",IF(C277="SD",VLOOKUP($B277,Données!$AU$9:$AV$200,2,0),IF(C277="Ec",VLOOKUP($B277,Données!$AX$9:$AY$200,2,0),IF(C277="RecEc",VLOOKUP($B277,Données!$BA$9:$BB$200,2,0),VLOOKUP($B277,Données!$AQ$9:$AR$200,2,0)))))</f>
        <v>0</v>
      </c>
      <c r="G277" s="193"/>
      <c r="I277" s="194"/>
      <c r="J277" s="189"/>
    </row>
    <row r="278" spans="1:10" ht="13.5">
      <c r="A278" s="190"/>
      <c r="B278" s="203"/>
      <c r="C278" s="5"/>
      <c r="D278" s="5">
        <f>IF(OR(ISBLANK(B278),NOT(OR(C278="SD",C278="P"))),"",VLOOKUP(B278,Données!$AN$9:$AO$200,2,0))</f>
      </c>
      <c r="E278" s="5">
        <f>IF(OR(ISBLANK(B278),OR(C278="Rec",C278="P")),"",IF(C278="SD",VLOOKUP($B278,Données!$AU$9:$AV$200,2,0),IF(C278="Ec",VLOOKUP($B278,Données!$AX$9:$AY$200,2,0),IF(C278="RecEc",VLOOKUP($B278,Données!$BA$9:$BB$200,2,0),VLOOKUP($B278,Données!$AQ$9:$AR$200,2,0)))))</f>
        <v>0</v>
      </c>
      <c r="G278" s="193"/>
      <c r="I278" s="194"/>
      <c r="J278" s="189"/>
    </row>
    <row r="279" spans="1:10" ht="13.5">
      <c r="A279" s="190"/>
      <c r="B279" s="203"/>
      <c r="C279" s="5"/>
      <c r="D279" s="5">
        <f>IF(OR(ISBLANK(B279),NOT(OR(C279="SD",C279="P"))),"",VLOOKUP(B279,Données!$AN$9:$AO$200,2,0))</f>
      </c>
      <c r="E279" s="5">
        <f>IF(OR(ISBLANK(B279),OR(C279="Rec",C279="P")),"",IF(C279="SD",VLOOKUP($B279,Données!$AU$9:$AV$200,2,0),IF(C279="Ec",VLOOKUP($B279,Données!$AX$9:$AY$200,2,0),IF(C279="RecEc",VLOOKUP($B279,Données!$BA$9:$BB$200,2,0),VLOOKUP($B279,Données!$AQ$9:$AR$200,2,0)))))</f>
        <v>0</v>
      </c>
      <c r="G279" s="193"/>
      <c r="I279" s="194"/>
      <c r="J279" s="189"/>
    </row>
    <row r="280" spans="1:10" ht="13.5">
      <c r="A280" s="190"/>
      <c r="B280" s="203"/>
      <c r="C280" s="5"/>
      <c r="D280" s="5">
        <f>IF(OR(ISBLANK(B280),NOT(OR(C280="SD",C280="P"))),"",VLOOKUP(B280,Données!$AN$9:$AO$200,2,0))</f>
      </c>
      <c r="E280" s="5">
        <f>IF(OR(ISBLANK(B280),OR(C280="Rec",C280="P")),"",IF(C280="SD",VLOOKUP($B280,Données!$AU$9:$AV$200,2,0),IF(C280="Ec",VLOOKUP($B280,Données!$AX$9:$AY$200,2,0),IF(C280="RecEc",VLOOKUP($B280,Données!$BA$9:$BB$200,2,0),VLOOKUP($B280,Données!$AQ$9:$AR$200,2,0)))))</f>
        <v>0</v>
      </c>
      <c r="G280" s="193"/>
      <c r="I280" s="194"/>
      <c r="J280" s="189"/>
    </row>
    <row r="281" spans="1:10" ht="13.5">
      <c r="A281" s="190"/>
      <c r="B281" s="203"/>
      <c r="C281" s="5"/>
      <c r="D281" s="5">
        <f>IF(OR(ISBLANK(B281),NOT(OR(C281="SD",C281="P"))),"",VLOOKUP(B281,Données!$AN$9:$AO$200,2,0))</f>
      </c>
      <c r="E281" s="5">
        <f>IF(OR(ISBLANK(B281),OR(C281="Rec",C281="P")),"",IF(C281="SD",VLOOKUP($B281,Données!$AU$9:$AV$200,2,0),IF(C281="Ec",VLOOKUP($B281,Données!$AX$9:$AY$200,2,0),IF(C281="RecEc",VLOOKUP($B281,Données!$BA$9:$BB$200,2,0),VLOOKUP($B281,Données!$AQ$9:$AR$200,2,0)))))</f>
        <v>0</v>
      </c>
      <c r="G281" s="193"/>
      <c r="I281" s="194"/>
      <c r="J281" s="189"/>
    </row>
    <row r="282" spans="1:10" ht="13.5">
      <c r="A282" s="190"/>
      <c r="B282" s="203"/>
      <c r="C282" s="5"/>
      <c r="D282" s="5">
        <f>IF(OR(ISBLANK(B282),NOT(OR(C282="SD",C282="P"))),"",VLOOKUP(B282,Données!$AN$9:$AO$200,2,0))</f>
      </c>
      <c r="E282" s="5">
        <f>IF(OR(ISBLANK(B282),OR(C282="Rec",C282="P")),"",IF(C282="SD",VLOOKUP($B282,Données!$AU$9:$AV$200,2,0),IF(C282="Ec",VLOOKUP($B282,Données!$AX$9:$AY$200,2,0),IF(C282="RecEc",VLOOKUP($B282,Données!$BA$9:$BB$200,2,0),VLOOKUP($B282,Données!$AQ$9:$AR$200,2,0)))))</f>
        <v>0</v>
      </c>
      <c r="G282" s="193"/>
      <c r="I282" s="194"/>
      <c r="J282" s="189"/>
    </row>
    <row r="283" spans="1:10" ht="13.5">
      <c r="A283" s="190"/>
      <c r="B283" s="203"/>
      <c r="C283" s="5"/>
      <c r="D283" s="5">
        <f>IF(OR(ISBLANK(B283),NOT(OR(C283="SD",C283="P"))),"",VLOOKUP(B283,Données!$AN$9:$AO$200,2,0))</f>
      </c>
      <c r="E283" s="5">
        <f>IF(OR(ISBLANK(B283),OR(C283="Rec",C283="P")),"",IF(C283="SD",VLOOKUP($B283,Données!$AU$9:$AV$200,2,0),IF(C283="Ec",VLOOKUP($B283,Données!$AX$9:$AY$200,2,0),IF(C283="RecEc",VLOOKUP($B283,Données!$BA$9:$BB$200,2,0),VLOOKUP($B283,Données!$AQ$9:$AR$200,2,0)))))</f>
        <v>0</v>
      </c>
      <c r="F283" s="199"/>
      <c r="G283" s="193"/>
      <c r="I283" s="194"/>
      <c r="J283" s="189"/>
    </row>
    <row r="284" spans="1:10" ht="13.5">
      <c r="A284" s="190"/>
      <c r="B284" s="203"/>
      <c r="C284" s="5"/>
      <c r="D284" s="5">
        <f>IF(OR(ISBLANK(B284),NOT(OR(C284="SD",C284="P"))),"",VLOOKUP(B284,Données!$AN$9:$AO$200,2,0))</f>
      </c>
      <c r="E284" s="5">
        <f>IF(OR(ISBLANK(B284),OR(C284="Rec",C284="P")),"",IF(C284="SD",VLOOKUP($B284,Données!$AU$9:$AV$200,2,0),IF(C284="Ec",VLOOKUP($B284,Données!$AX$9:$AY$200,2,0),IF(C284="RecEc",VLOOKUP($B284,Données!$BA$9:$BB$200,2,0),VLOOKUP($B284,Données!$AQ$9:$AR$200,2,0)))))</f>
        <v>0</v>
      </c>
      <c r="F284" s="199"/>
      <c r="G284" s="193"/>
      <c r="I284" s="194"/>
      <c r="J284" s="189"/>
    </row>
    <row r="285" spans="1:10" ht="13.5">
      <c r="A285" s="190"/>
      <c r="B285" s="203"/>
      <c r="C285" s="5"/>
      <c r="D285" s="5">
        <f>IF(OR(ISBLANK(B285),NOT(OR(C285="SD",C285="P"))),"",VLOOKUP(B285,Données!$AN$9:$AO$200,2,0))</f>
      </c>
      <c r="E285" s="5">
        <f>IF(OR(ISBLANK(B285),OR(C285="Rec",C285="P")),"",IF(C285="SD",VLOOKUP($B285,Données!$AU$9:$AV$200,2,0),IF(C285="Ec",VLOOKUP($B285,Données!$AX$9:$AY$200,2,0),IF(C285="RecEc",VLOOKUP($B285,Données!$BA$9:$BB$200,2,0),VLOOKUP($B285,Données!$AQ$9:$AR$200,2,0)))))</f>
        <v>0</v>
      </c>
      <c r="F285" s="199"/>
      <c r="G285" s="193"/>
      <c r="I285" s="194"/>
      <c r="J285" s="189"/>
    </row>
    <row r="286" spans="1:10" ht="13.5">
      <c r="A286" s="190"/>
      <c r="B286" s="203"/>
      <c r="C286" s="5"/>
      <c r="D286" s="5">
        <f>IF(OR(ISBLANK(B286),NOT(OR(C286="SD",C286="P"))),"",VLOOKUP(B286,Données!$AN$9:$AO$200,2,0))</f>
      </c>
      <c r="E286" s="5">
        <f>IF(OR(ISBLANK(B286),OR(C286="Rec",C286="P")),"",IF(C286="SD",VLOOKUP($B286,Données!$AU$9:$AV$200,2,0),IF(C286="Ec",VLOOKUP($B286,Données!$AX$9:$AY$200,2,0),IF(C286="RecEc",VLOOKUP($B286,Données!$BA$9:$BB$200,2,0),VLOOKUP($B286,Données!$AQ$9:$AR$200,2,0)))))</f>
        <v>0</v>
      </c>
      <c r="F286" s="199"/>
      <c r="G286" s="193"/>
      <c r="I286" s="194"/>
      <c r="J286" s="189"/>
    </row>
    <row r="287" spans="1:10" ht="13.5">
      <c r="A287" s="190"/>
      <c r="B287" s="203"/>
      <c r="C287" s="5"/>
      <c r="D287" s="5">
        <f>IF(OR(ISBLANK(B287),NOT(OR(C287="SD",C287="P"))),"",VLOOKUP(B287,Données!$AN$9:$AO$200,2,0))</f>
      </c>
      <c r="E287" s="5">
        <f>IF(OR(ISBLANK(B287),OR(C287="Rec",C287="P")),"",IF(C287="SD",VLOOKUP($B287,Données!$AU$9:$AV$200,2,0),IF(C287="Ec",VLOOKUP($B287,Données!$AX$9:$AY$200,2,0),IF(C287="RecEc",VLOOKUP($B287,Données!$BA$9:$BB$200,2,0),VLOOKUP($B287,Données!$AQ$9:$AR$200,2,0)))))</f>
        <v>0</v>
      </c>
      <c r="F287" s="199"/>
      <c r="G287" s="193"/>
      <c r="I287" s="194"/>
      <c r="J287" s="189"/>
    </row>
    <row r="288" spans="1:10" ht="13.5">
      <c r="A288" s="190"/>
      <c r="B288" s="203"/>
      <c r="C288" s="5"/>
      <c r="D288" s="5">
        <f>IF(OR(ISBLANK(B288),NOT(OR(C288="SD",C288="P"))),"",VLOOKUP(B288,Données!$AN$9:$AO$200,2,0))</f>
      </c>
      <c r="E288" s="5">
        <f>IF(OR(ISBLANK(B288),OR(C288="Rec",C288="P")),"",IF(C288="SD",VLOOKUP($B288,Données!$AU$9:$AV$200,2,0),IF(C288="Ec",VLOOKUP($B288,Données!$AX$9:$AY$200,2,0),IF(C288="RecEc",VLOOKUP($B288,Données!$BA$9:$BB$200,2,0),VLOOKUP($B288,Données!$AQ$9:$AR$200,2,0)))))</f>
        <v>0</v>
      </c>
      <c r="F288" s="207"/>
      <c r="G288" s="193"/>
      <c r="I288" s="194"/>
      <c r="J288" s="189"/>
    </row>
    <row r="289" spans="1:10" ht="13.5">
      <c r="A289" s="190"/>
      <c r="B289" s="203"/>
      <c r="C289" s="5"/>
      <c r="D289" s="5">
        <f>IF(OR(ISBLANK(B289),NOT(OR(C289="SD",C289="P"))),"",VLOOKUP(B289,Données!$AN$9:$AO$200,2,0))</f>
      </c>
      <c r="E289" s="5">
        <f>IF(OR(ISBLANK(B289),OR(C289="Rec",C289="P")),"",IF(C289="SD",VLOOKUP($B289,Données!$AU$9:$AV$200,2,0),IF(C289="Ec",VLOOKUP($B289,Données!$AX$9:$AY$200,2,0),IF(C289="RecEc",VLOOKUP($B289,Données!$BA$9:$BB$200,2,0),VLOOKUP($B289,Données!$AQ$9:$AR$200,2,0)))))</f>
        <v>0</v>
      </c>
      <c r="F289" s="199"/>
      <c r="G289" s="193"/>
      <c r="I289" s="194"/>
      <c r="J289" s="189"/>
    </row>
    <row r="290" spans="1:10" ht="13.5">
      <c r="A290" s="190"/>
      <c r="B290" s="203"/>
      <c r="C290" s="5"/>
      <c r="D290" s="5">
        <f>IF(OR(ISBLANK(B290),NOT(OR(C290="SD",C290="P"))),"",VLOOKUP(B290,Données!$AN$9:$AO$200,2,0))</f>
      </c>
      <c r="E290" s="5">
        <f>IF(OR(ISBLANK(B290),OR(C290="Rec",C290="P")),"",IF(C290="SD",VLOOKUP($B290,Données!$AU$9:$AV$200,2,0),IF(C290="Ec",VLOOKUP($B290,Données!$AX$9:$AY$200,2,0),IF(C290="RecEc",VLOOKUP($B290,Données!$BA$9:$BB$200,2,0),VLOOKUP($B290,Données!$AQ$9:$AR$200,2,0)))))</f>
        <v>0</v>
      </c>
      <c r="F290" s="199"/>
      <c r="G290" s="193"/>
      <c r="I290" s="194"/>
      <c r="J290" s="189"/>
    </row>
    <row r="291" spans="1:10" ht="13.5">
      <c r="A291" s="190"/>
      <c r="B291" s="203"/>
      <c r="C291" s="5"/>
      <c r="D291" s="5">
        <f>IF(OR(ISBLANK(B291),NOT(OR(C291="SD",C291="P"))),"",VLOOKUP(B291,Données!$AN$9:$AO$200,2,0))</f>
      </c>
      <c r="E291" s="5">
        <f>IF(OR(ISBLANK(B291),OR(C291="Rec",C291="P")),"",IF(C291="SD",VLOOKUP($B291,Données!$AU$9:$AV$200,2,0),IF(C291="Ec",VLOOKUP($B291,Données!$AX$9:$AY$200,2,0),IF(C291="RecEc",VLOOKUP($B291,Données!$BA$9:$BB$200,2,0),VLOOKUP($B291,Données!$AQ$9:$AR$200,2,0)))))</f>
        <v>0</v>
      </c>
      <c r="F291" s="199"/>
      <c r="G291" s="193"/>
      <c r="I291" s="194"/>
      <c r="J291" s="189"/>
    </row>
    <row r="292" spans="1:10" ht="13.5">
      <c r="A292" s="190"/>
      <c r="B292" s="203"/>
      <c r="C292" s="5"/>
      <c r="D292" s="5">
        <f>IF(OR(ISBLANK(B292),NOT(OR(C292="SD",C292="P"))),"",VLOOKUP(B292,Données!$AN$9:$AO$200,2,0))</f>
      </c>
      <c r="E292" s="5">
        <f>IF(OR(ISBLANK(B292),OR(C292="Rec",C292="P")),"",IF(C292="SD",VLOOKUP($B292,Données!$AU$9:$AV$200,2,0),IF(C292="Ec",VLOOKUP($B292,Données!$AX$9:$AY$200,2,0),IF(C292="RecEc",VLOOKUP($B292,Données!$BA$9:$BB$200,2,0),VLOOKUP($B292,Données!$AQ$9:$AR$200,2,0)))))</f>
        <v>0</v>
      </c>
      <c r="F292" s="199"/>
      <c r="G292" s="193"/>
      <c r="I292" s="194"/>
      <c r="J292" s="189"/>
    </row>
    <row r="293" spans="1:10" ht="13.5">
      <c r="A293" s="190"/>
      <c r="B293" s="203"/>
      <c r="C293" s="5"/>
      <c r="E293" s="5">
        <f>IF(OR(ISBLANK(B293),OR(C293="Rec",C293="P")),"",IF(C293="SD",VLOOKUP($B293,Données!$AU$9:$AV$200,2,0),IF(C293="Ec",VLOOKUP($B293,Données!$AX$9:$AY$200,2,0),IF(C293="RecEc",VLOOKUP($B293,Données!$BA$9:$BB$200,2,0),VLOOKUP($B293,Données!$AQ$9:$AR$200,2,0)))))</f>
        <v>0</v>
      </c>
      <c r="F293" s="199"/>
      <c r="G293" s="193"/>
      <c r="I293" s="194"/>
      <c r="J293" s="189"/>
    </row>
    <row r="294" spans="1:10" ht="13.5">
      <c r="A294" s="190"/>
      <c r="B294" s="203"/>
      <c r="C294" s="5"/>
      <c r="E294" s="5">
        <f>IF(OR(ISBLANK(B294),OR(C294="Rec",C294="P")),"",IF(C294="SD",VLOOKUP($B294,Données!$AU$9:$AV$200,2,0),IF(C294="Ec",VLOOKUP($B294,Données!$AX$9:$AY$200,2,0),IF(C294="RecEc",VLOOKUP($B294,Données!$BA$9:$BB$200,2,0),VLOOKUP($B294,Données!$AQ$9:$AR$200,2,0)))))</f>
        <v>0</v>
      </c>
      <c r="F294" s="199"/>
      <c r="G294" s="193"/>
      <c r="I294" s="194"/>
      <c r="J294" s="189"/>
    </row>
    <row r="295" spans="1:10" ht="13.5">
      <c r="A295" s="190"/>
      <c r="B295" s="203"/>
      <c r="C295" s="5"/>
      <c r="D295" s="5">
        <f>IF(OR(ISBLANK(B295),NOT(OR(C295="SD",C295="P"))),"",VLOOKUP(B295,Données!$AN$9:$AO$200,2,0))</f>
      </c>
      <c r="E295" s="5">
        <f>IF(OR(ISBLANK(B295),OR(C295="Rec",C295="P")),"",IF(C295="SD",VLOOKUP($B295,Données!$AU$9:$AV$200,2,0),IF(C295="Ec",VLOOKUP($B295,Données!$AX$9:$AY$200,2,0),IF(C295="RecEc",VLOOKUP($B295,Données!$BA$9:$BB$200,2,0),VLOOKUP($B295,Données!$AQ$9:$AR$200,2,0)))))</f>
        <v>0</v>
      </c>
      <c r="F295" s="199"/>
      <c r="G295" s="193"/>
      <c r="I295" s="194"/>
      <c r="J295" s="189"/>
    </row>
    <row r="296" spans="1:10" ht="13.5">
      <c r="A296" s="190"/>
      <c r="B296" s="203"/>
      <c r="C296" s="5"/>
      <c r="D296" s="5">
        <f>IF(OR(ISBLANK(B296),NOT(OR(C296="SD",C296="P"))),"",VLOOKUP(B296,Données!$AN$9:$AO$200,2,0))</f>
      </c>
      <c r="E296" s="5">
        <f>IF(OR(ISBLANK(B296),OR(C296="Rec",C296="P")),"",IF(C296="SD",VLOOKUP($B296,Données!$AU$9:$AV$200,2,0),IF(C296="Ec",VLOOKUP($B296,Données!$AX$9:$AY$200,2,0),IF(C296="RecEc",VLOOKUP($B296,Données!$BA$9:$BB$200,2,0),VLOOKUP($B296,Données!$AQ$9:$AR$200,2,0)))))</f>
        <v>0</v>
      </c>
      <c r="F296" s="199"/>
      <c r="G296" s="193"/>
      <c r="I296" s="194"/>
      <c r="J296" s="189"/>
    </row>
    <row r="297" spans="1:10" ht="13.5">
      <c r="A297" s="190"/>
      <c r="B297" s="203"/>
      <c r="C297" s="5"/>
      <c r="D297" s="5">
        <f>IF(OR(ISBLANK(B297),NOT(OR(C297="SD",C297="P"))),"",VLOOKUP(B297,Données!$AN$9:$AO$200,2,0))</f>
      </c>
      <c r="E297" s="5">
        <f>IF(OR(ISBLANK(B297),OR(C297="Rec",C297="P")),"",IF(C297="SD",VLOOKUP($B297,Données!$AU$9:$AV$200,2,0),IF(C297="Ec",VLOOKUP($B297,Données!$AX$9:$AY$200,2,0),IF(C297="RecEc",VLOOKUP($B297,Données!$BA$9:$BB$200,2,0),VLOOKUP($B297,Données!$AQ$9:$AR$200,2,0)))))</f>
        <v>0</v>
      </c>
      <c r="G297" s="193"/>
      <c r="I297" s="194"/>
      <c r="J297" s="189"/>
    </row>
    <row r="298" spans="1:10" ht="12.75">
      <c r="A298" s="204">
        <v>41713</v>
      </c>
      <c r="B298" s="191" t="s">
        <v>541</v>
      </c>
      <c r="C298" s="191"/>
      <c r="D298" s="191"/>
      <c r="E298" s="191"/>
      <c r="G298" s="193"/>
      <c r="I298" s="194"/>
      <c r="J298" s="189"/>
    </row>
    <row r="299" spans="1:10" ht="12.75">
      <c r="A299" s="204"/>
      <c r="B299" s="195" t="s">
        <v>543</v>
      </c>
      <c r="C299" s="196" t="s">
        <v>544</v>
      </c>
      <c r="D299" s="197" t="s">
        <v>545</v>
      </c>
      <c r="E299" s="198" t="s">
        <v>544</v>
      </c>
      <c r="G299" s="193"/>
      <c r="I299" s="194"/>
      <c r="J299" s="189"/>
    </row>
    <row r="300" spans="1:10" ht="12.75">
      <c r="A300" s="204"/>
      <c r="B300" s="2">
        <f aca="true" t="shared" si="28" ref="B300:B320">IF(C387="SD",B387,"")</f>
        <v>0</v>
      </c>
      <c r="C300" s="200">
        <f>IF(ISBLANK(B300),"",VLOOKUP(B300,Données!$BG$9:$BH$200,2,0))</f>
        <v>0</v>
      </c>
      <c r="D300" s="48">
        <f aca="true" t="shared" si="29" ref="D300:D320">IF(C387="R",B387,"")</f>
        <v>0</v>
      </c>
      <c r="E300" s="189">
        <f>IF(ISBLANK(D300),"",VLOOKUP(D300,Données!$BJ$9:$BK$200,2,0))</f>
        <v>0</v>
      </c>
      <c r="G300" s="193"/>
      <c r="I300" s="194"/>
      <c r="J300" s="189"/>
    </row>
    <row r="301" spans="1:10" ht="12.75">
      <c r="A301" s="204"/>
      <c r="B301" s="2">
        <f t="shared" si="28"/>
        <v>0</v>
      </c>
      <c r="C301" s="200">
        <f>IF(ISBLANK(B301),"",VLOOKUP(B301,Données!$BG$9:$BH$200,2,0))</f>
        <v>2.33333333333333</v>
      </c>
      <c r="D301" s="48">
        <f t="shared" si="29"/>
        <v>0</v>
      </c>
      <c r="E301" s="189">
        <f>IF(ISBLANK(D301),"",VLOOKUP(D301,Données!$BJ$9:$BK$200,2,0))</f>
        <v>0</v>
      </c>
      <c r="G301" s="193"/>
      <c r="I301" s="194"/>
      <c r="J301" s="189"/>
    </row>
    <row r="302" spans="1:10" ht="12.75">
      <c r="A302" s="204"/>
      <c r="B302" s="2">
        <f t="shared" si="28"/>
        <v>0</v>
      </c>
      <c r="C302" s="200">
        <f>IF(ISBLANK(B302),"",VLOOKUP(B302,Données!$BG$9:$BH$200,2,0))</f>
        <v>0</v>
      </c>
      <c r="D302" s="48">
        <f t="shared" si="29"/>
        <v>0</v>
      </c>
      <c r="E302" s="189">
        <f>IF(ISBLANK(D302),"",VLOOKUP(D302,Données!$BJ$9:$BK$200,2,0))</f>
        <v>0</v>
      </c>
      <c r="G302" s="193"/>
      <c r="I302" s="194"/>
      <c r="J302" s="189"/>
    </row>
    <row r="303" spans="1:10" ht="12.75">
      <c r="A303" s="204"/>
      <c r="B303" s="2">
        <f t="shared" si="28"/>
        <v>0</v>
      </c>
      <c r="C303" s="200">
        <f>IF(ISBLANK(B303),"",VLOOKUP(B303,Données!$BG$9:$BH$200,2,0))</f>
        <v>0</v>
      </c>
      <c r="D303" s="48">
        <f t="shared" si="29"/>
        <v>0</v>
      </c>
      <c r="E303" s="189">
        <f>IF(ISBLANK(D303),"",VLOOKUP(D303,Données!$BJ$9:$BK$200,2,0))</f>
        <v>0</v>
      </c>
      <c r="G303" s="193"/>
      <c r="I303" s="194"/>
      <c r="J303" s="189"/>
    </row>
    <row r="304" spans="1:10" ht="12.75">
      <c r="A304" s="204"/>
      <c r="B304" s="2">
        <f t="shared" si="28"/>
        <v>0</v>
      </c>
      <c r="C304" s="200">
        <f>IF(ISBLANK(B304),"",VLOOKUP(B304,Données!$BG$9:$BH$200,2,0))</f>
        <v>0</v>
      </c>
      <c r="D304" s="48">
        <f t="shared" si="29"/>
        <v>0</v>
      </c>
      <c r="E304" s="189">
        <f>IF(ISBLANK(D304),"",VLOOKUP(D304,Données!$BJ$9:$BK$200,2,0))</f>
        <v>0</v>
      </c>
      <c r="G304" s="193"/>
      <c r="I304" s="194"/>
      <c r="J304" s="189"/>
    </row>
    <row r="305" spans="1:10" ht="12.75">
      <c r="A305" s="204"/>
      <c r="B305" s="2">
        <f t="shared" si="28"/>
        <v>0</v>
      </c>
      <c r="C305" s="200">
        <f>IF(ISBLANK(B305),"",VLOOKUP(B305,Données!$BG$9:$BH$200,2,0))</f>
        <v>0</v>
      </c>
      <c r="D305" s="48">
        <f t="shared" si="29"/>
        <v>0</v>
      </c>
      <c r="E305" s="189">
        <f>IF(ISBLANK(D305),"",VLOOKUP(D305,Données!$BJ$9:$BK$200,2,0))</f>
        <v>0</v>
      </c>
      <c r="G305" s="193"/>
      <c r="I305" s="194"/>
      <c r="J305" s="189"/>
    </row>
    <row r="306" spans="1:10" ht="12.75">
      <c r="A306" s="204"/>
      <c r="B306" s="2">
        <f t="shared" si="28"/>
        <v>0</v>
      </c>
      <c r="C306" s="200">
        <f>IF(ISBLANK(B306),"",VLOOKUP(B306,Données!$BG$9:$BH$200,2,0))</f>
        <v>0</v>
      </c>
      <c r="D306" s="48">
        <f t="shared" si="29"/>
        <v>0</v>
      </c>
      <c r="E306" s="189">
        <f>IF(ISBLANK(D306),"",VLOOKUP(D306,Données!$BJ$9:$BK$200,2,0))</f>
        <v>0</v>
      </c>
      <c r="G306" s="193"/>
      <c r="I306" s="194"/>
      <c r="J306" s="189"/>
    </row>
    <row r="307" spans="1:10" ht="12.75">
      <c r="A307" s="204"/>
      <c r="B307" s="2">
        <f t="shared" si="28"/>
        <v>0</v>
      </c>
      <c r="C307" s="200">
        <f>IF(ISBLANK(B307),"",VLOOKUP(B307,Données!$BG$9:$BH$200,2,0))</f>
        <v>0</v>
      </c>
      <c r="D307" s="48">
        <f t="shared" si="29"/>
        <v>0</v>
      </c>
      <c r="E307" s="189">
        <f>IF(ISBLANK(D307),"",VLOOKUP(D307,Données!$BJ$9:$BK$200,2,0))</f>
        <v>0</v>
      </c>
      <c r="G307" s="193"/>
      <c r="I307" s="194"/>
      <c r="J307" s="189"/>
    </row>
    <row r="308" spans="1:10" ht="12.75">
      <c r="A308" s="204"/>
      <c r="B308" s="2">
        <f t="shared" si="28"/>
        <v>0</v>
      </c>
      <c r="C308" s="200">
        <f>IF(ISBLANK(B308),"",VLOOKUP(B308,Données!$BG$9:$BH$200,2,0))</f>
        <v>0</v>
      </c>
      <c r="D308" s="48">
        <f t="shared" si="29"/>
        <v>0</v>
      </c>
      <c r="E308" s="189">
        <f>IF(ISBLANK(D308),"",VLOOKUP(D308,Données!$BJ$9:$BK$200,2,0))</f>
        <v>2.625</v>
      </c>
      <c r="G308" s="193"/>
      <c r="I308" s="194"/>
      <c r="J308" s="189"/>
    </row>
    <row r="309" spans="1:10" ht="12.75">
      <c r="A309" s="204"/>
      <c r="B309" s="2">
        <f t="shared" si="28"/>
        <v>0</v>
      </c>
      <c r="C309" s="200">
        <f>IF(ISBLANK(B309),"",VLOOKUP(B309,Données!$BG$9:$BH$200,2,0))</f>
        <v>0</v>
      </c>
      <c r="D309" s="48">
        <f t="shared" si="29"/>
        <v>0</v>
      </c>
      <c r="E309" s="189">
        <f>IF(ISBLANK(D309),"",VLOOKUP(D309,Données!$BJ$9:$BK$200,2,0))</f>
        <v>3.5</v>
      </c>
      <c r="G309" s="193"/>
      <c r="I309" s="194"/>
      <c r="J309" s="189"/>
    </row>
    <row r="310" spans="1:10" ht="12.75">
      <c r="A310" s="204"/>
      <c r="B310" s="2">
        <f t="shared" si="28"/>
        <v>0</v>
      </c>
      <c r="C310" s="200">
        <f>IF(ISBLANK(B310),"",VLOOKUP(B310,Données!$BG$9:$BH$200,2,0))</f>
        <v>0</v>
      </c>
      <c r="D310" s="48">
        <f t="shared" si="29"/>
        <v>0</v>
      </c>
      <c r="E310" s="189">
        <f>IF(ISBLANK(D310),"",VLOOKUP(D310,Données!$BJ$9:$BK$200,2,0))</f>
        <v>0</v>
      </c>
      <c r="G310" s="193"/>
      <c r="I310" s="194"/>
      <c r="J310" s="189"/>
    </row>
    <row r="311" spans="1:10" ht="12.75">
      <c r="A311" s="204"/>
      <c r="B311" s="2">
        <f t="shared" si="28"/>
        <v>0</v>
      </c>
      <c r="C311" s="200">
        <f>IF(ISBLANK(B311),"",VLOOKUP(B311,Données!$BG$9:$BH$200,2,0))</f>
        <v>0</v>
      </c>
      <c r="D311" s="48">
        <f t="shared" si="29"/>
        <v>0</v>
      </c>
      <c r="E311" s="189">
        <f>IF(ISBLANK(D311),"",VLOOKUP(D311,Données!$BJ$9:$BK$200,2,0))</f>
        <v>0</v>
      </c>
      <c r="G311" s="193"/>
      <c r="I311" s="194"/>
      <c r="J311" s="189"/>
    </row>
    <row r="312" spans="1:10" ht="12.75">
      <c r="A312" s="204"/>
      <c r="B312" s="2">
        <f t="shared" si="28"/>
        <v>0</v>
      </c>
      <c r="C312" s="200">
        <f>IF(ISBLANK(B312),"",VLOOKUP(B312,Données!$BG$9:$BH$200,2,0))</f>
        <v>0</v>
      </c>
      <c r="D312" s="48">
        <f t="shared" si="29"/>
        <v>0</v>
      </c>
      <c r="E312" s="189">
        <f>IF(ISBLANK(D312),"",VLOOKUP(D312,Données!$BJ$9:$BK$200,2,0))</f>
        <v>0</v>
      </c>
      <c r="G312" s="193"/>
      <c r="I312" s="194"/>
      <c r="J312" s="189"/>
    </row>
    <row r="313" spans="1:10" ht="12.75">
      <c r="A313" s="204"/>
      <c r="B313" s="2">
        <f t="shared" si="28"/>
        <v>0</v>
      </c>
      <c r="C313" s="200">
        <f>IF(ISBLANK(B313),"",VLOOKUP(B313,Données!$BG$9:$BH$200,2,0))</f>
        <v>0</v>
      </c>
      <c r="D313" s="48">
        <f t="shared" si="29"/>
        <v>0</v>
      </c>
      <c r="E313" s="189">
        <f>IF(ISBLANK(D313),"",VLOOKUP(D313,Données!$BJ$9:$BK$200,2,0))</f>
        <v>0</v>
      </c>
      <c r="G313" s="193"/>
      <c r="I313" s="194"/>
      <c r="J313" s="189"/>
    </row>
    <row r="314" spans="1:10" ht="12.75">
      <c r="A314" s="204"/>
      <c r="B314" s="2">
        <f t="shared" si="28"/>
        <v>0</v>
      </c>
      <c r="C314" s="200">
        <f>IF(ISBLANK(B314),"",VLOOKUP(B314,Données!$BG$9:$BH$200,2,0))</f>
        <v>0</v>
      </c>
      <c r="D314" s="48">
        <f t="shared" si="29"/>
        <v>0</v>
      </c>
      <c r="E314" s="189">
        <f>IF(ISBLANK(D314),"",VLOOKUP(D314,Données!$BJ$9:$BK$200,2,0))</f>
        <v>0</v>
      </c>
      <c r="G314" s="193"/>
      <c r="I314" s="194"/>
      <c r="J314" s="189"/>
    </row>
    <row r="315" spans="1:10" ht="12.75">
      <c r="A315" s="204"/>
      <c r="B315" s="2">
        <f t="shared" si="28"/>
        <v>0</v>
      </c>
      <c r="C315" s="200">
        <f>IF(ISBLANK(B315),"",VLOOKUP(B315,Données!$BG$9:$BH$200,2,0))</f>
        <v>0</v>
      </c>
      <c r="D315" s="48">
        <f t="shared" si="29"/>
        <v>0</v>
      </c>
      <c r="E315" s="189">
        <f>IF(ISBLANK(D315),"",VLOOKUP(D315,Données!$BJ$9:$BK$200,2,0))</f>
        <v>0</v>
      </c>
      <c r="G315" s="193"/>
      <c r="I315" s="194"/>
      <c r="J315" s="189"/>
    </row>
    <row r="316" spans="1:10" ht="12.75">
      <c r="A316" s="204"/>
      <c r="B316" s="2">
        <f t="shared" si="28"/>
        <v>0</v>
      </c>
      <c r="C316" s="200">
        <f>IF(ISBLANK(B316),"",VLOOKUP(B316,Données!$BG$9:$BH$200,2,0))</f>
        <v>0</v>
      </c>
      <c r="D316" s="48">
        <f t="shared" si="29"/>
        <v>0</v>
      </c>
      <c r="E316" s="189">
        <f>IF(ISBLANK(D316),"",VLOOKUP(D316,Données!$BJ$9:$BK$200,2,0))</f>
        <v>0</v>
      </c>
      <c r="G316" s="193"/>
      <c r="I316" s="194"/>
      <c r="J316" s="189"/>
    </row>
    <row r="317" spans="1:10" ht="12.75">
      <c r="A317" s="204"/>
      <c r="B317" s="2">
        <f t="shared" si="28"/>
        <v>0</v>
      </c>
      <c r="C317" s="200">
        <f>IF(ISBLANK(B317),"",VLOOKUP(B317,Données!$BG$9:$BH$200,2,0))</f>
        <v>0</v>
      </c>
      <c r="D317" s="48">
        <f t="shared" si="29"/>
        <v>0</v>
      </c>
      <c r="E317" s="189">
        <f>IF(ISBLANK(D317),"",VLOOKUP(D317,Données!$BJ$9:$BK$200,2,0))</f>
        <v>0</v>
      </c>
      <c r="G317" s="193"/>
      <c r="I317" s="194"/>
      <c r="J317" s="189"/>
    </row>
    <row r="318" spans="1:10" ht="12.75">
      <c r="A318" s="204"/>
      <c r="B318" s="2">
        <f t="shared" si="28"/>
        <v>0</v>
      </c>
      <c r="C318" s="200">
        <f>IF(ISBLANK(B318),"",VLOOKUP(B318,Données!$BG$9:$BH$200,2,0))</f>
        <v>0</v>
      </c>
      <c r="D318" s="48">
        <f t="shared" si="29"/>
        <v>0</v>
      </c>
      <c r="E318" s="189">
        <f>IF(ISBLANK(D318),"",VLOOKUP(D318,Données!$BJ$9:$BK$200,2,0))</f>
        <v>0</v>
      </c>
      <c r="G318" s="193"/>
      <c r="I318" s="194"/>
      <c r="J318" s="189"/>
    </row>
    <row r="319" spans="1:10" ht="12.75">
      <c r="A319" s="204"/>
      <c r="B319" s="2">
        <f t="shared" si="28"/>
        <v>0</v>
      </c>
      <c r="C319" s="200">
        <f>IF(ISBLANK(B319),"",VLOOKUP(B319,Données!$BG$9:$BH$200,2,0))</f>
        <v>0</v>
      </c>
      <c r="D319" s="48">
        <f t="shared" si="29"/>
        <v>0</v>
      </c>
      <c r="E319" s="189">
        <f>IF(ISBLANK(D319),"",VLOOKUP(D319,Données!$BJ$9:$BK$200,2,0))</f>
        <v>0</v>
      </c>
      <c r="G319" s="193"/>
      <c r="I319" s="194"/>
      <c r="J319" s="189"/>
    </row>
    <row r="320" spans="1:10" ht="12.75">
      <c r="A320" s="204"/>
      <c r="B320" s="2">
        <f t="shared" si="28"/>
        <v>0</v>
      </c>
      <c r="C320" s="200">
        <f>IF(ISBLANK(B320),"",VLOOKUP(B320,Données!$BG$9:$BH$200,2,0))</f>
        <v>0</v>
      </c>
      <c r="D320" s="48">
        <f t="shared" si="29"/>
        <v>0</v>
      </c>
      <c r="E320" s="189">
        <f>IF(ISBLANK(D320),"",VLOOKUP(D320,Données!$BJ$9:$BK$200,2,0))</f>
        <v>0</v>
      </c>
      <c r="G320" s="193"/>
      <c r="I320" s="194"/>
      <c r="J320" s="189"/>
    </row>
    <row r="321" spans="1:10" ht="12.75">
      <c r="A321" s="204"/>
      <c r="B321" s="2"/>
      <c r="C321" s="200"/>
      <c r="D321" s="48"/>
      <c r="E321" s="189"/>
      <c r="G321" s="193"/>
      <c r="I321" s="194"/>
      <c r="J321" s="189"/>
    </row>
    <row r="322" spans="1:10" ht="12.75">
      <c r="A322" s="204"/>
      <c r="B322" s="2"/>
      <c r="C322" s="200"/>
      <c r="D322" s="48"/>
      <c r="E322" s="189"/>
      <c r="G322" s="193"/>
      <c r="I322" s="194"/>
      <c r="J322" s="189"/>
    </row>
    <row r="323" spans="1:10" ht="12.75">
      <c r="A323" s="204"/>
      <c r="B323" s="2">
        <f aca="true" t="shared" si="30" ref="B323:B326">IF(C410="SD",B410,"")</f>
        <v>0</v>
      </c>
      <c r="C323" s="200">
        <f>IF(ISBLANK(B323),"",VLOOKUP(B323,Données!$BG$9:$BH$200,2,0))</f>
        <v>0</v>
      </c>
      <c r="D323" s="48">
        <f aca="true" t="shared" si="31" ref="D323:D326">IF(C410="R",B410,"")</f>
        <v>0</v>
      </c>
      <c r="E323" s="189">
        <f>IF(ISBLANK(D323),"",VLOOKUP(D323,Données!$BJ$9:$BK$200,2,0))</f>
        <v>0</v>
      </c>
      <c r="G323" s="193"/>
      <c r="I323" s="194"/>
      <c r="J323" s="189"/>
    </row>
    <row r="324" spans="1:10" ht="12.75">
      <c r="A324" s="204"/>
      <c r="B324" s="2">
        <f t="shared" si="30"/>
        <v>0</v>
      </c>
      <c r="C324" s="200">
        <f>IF(ISBLANK(B324),"",VLOOKUP(B324,Données!$BG$9:$BH$200,2,0))</f>
        <v>0</v>
      </c>
      <c r="D324" s="48">
        <f t="shared" si="31"/>
        <v>0</v>
      </c>
      <c r="E324" s="189">
        <f>IF(ISBLANK(D324),"",VLOOKUP(D324,Données!$BJ$9:$BK$200,2,0))</f>
        <v>0</v>
      </c>
      <c r="G324" s="193"/>
      <c r="I324" s="194"/>
      <c r="J324" s="189"/>
    </row>
    <row r="325" spans="1:10" ht="12.75">
      <c r="A325" s="204"/>
      <c r="B325" s="2">
        <f t="shared" si="30"/>
        <v>0</v>
      </c>
      <c r="C325" s="200">
        <f>IF(ISBLANK(B325),"",VLOOKUP(B325,Données!$BG$9:$BH$200,2,0))</f>
        <v>0</v>
      </c>
      <c r="D325" s="48">
        <f t="shared" si="31"/>
        <v>0</v>
      </c>
      <c r="E325" s="189">
        <f>IF(ISBLANK(D325),"",VLOOKUP(D325,Données!$BJ$9:$BK$200,2,0))</f>
        <v>0</v>
      </c>
      <c r="G325" s="193"/>
      <c r="I325" s="194"/>
      <c r="J325" s="189"/>
    </row>
    <row r="326" spans="1:10" ht="12.75">
      <c r="A326" s="204"/>
      <c r="B326" s="2">
        <f t="shared" si="30"/>
        <v>0</v>
      </c>
      <c r="C326" s="200">
        <f>IF(ISBLANK(B326),"",VLOOKUP(B326,Données!$BG$9:$BH$200,2,0))</f>
        <v>0</v>
      </c>
      <c r="D326" s="48">
        <f t="shared" si="31"/>
        <v>0</v>
      </c>
      <c r="E326" s="189">
        <f>IF(ISBLANK(D326),"",VLOOKUP(D326,Données!$BJ$9:$BK$200,2,0))</f>
        <v>0</v>
      </c>
      <c r="G326" s="193"/>
      <c r="I326" s="194"/>
      <c r="J326" s="189"/>
    </row>
    <row r="327" spans="1:10" ht="12.75">
      <c r="A327" s="204">
        <v>41713</v>
      </c>
      <c r="B327" s="201" t="s">
        <v>546</v>
      </c>
      <c r="C327" s="201"/>
      <c r="D327" s="201"/>
      <c r="E327" s="201"/>
      <c r="G327" s="193"/>
      <c r="I327" s="194"/>
      <c r="J327" s="189"/>
    </row>
    <row r="328" spans="1:10" ht="12.75">
      <c r="A328" s="204"/>
      <c r="B328" s="33" t="s">
        <v>8</v>
      </c>
      <c r="C328" s="33" t="s">
        <v>547</v>
      </c>
      <c r="D328" s="33" t="s">
        <v>17</v>
      </c>
      <c r="E328" s="202" t="s">
        <v>14</v>
      </c>
      <c r="G328" s="193"/>
      <c r="I328" s="194"/>
      <c r="J328" s="189"/>
    </row>
    <row r="329" spans="1:10" ht="13.5">
      <c r="A329" s="204"/>
      <c r="B329" s="203" t="s">
        <v>561</v>
      </c>
      <c r="C329" s="206" t="s">
        <v>96</v>
      </c>
      <c r="D329" s="5">
        <f>IF(OR(ISBLANK(B329),NOT(OR(C329="SD",C329="P"))),"",VLOOKUP(B329,Données!$AN$9:$AO$200,2,0))</f>
        <v>75</v>
      </c>
      <c r="E329" s="5">
        <f>IF(OR(ISBLANK(B329),OR(C329="Rec",C329="P")),"",IF(C329="SD",VLOOKUP($B329,Données!$AU$9:$AV$200,2,0),IF(C329="Ec",VLOOKUP($B329,Données!$AX$9:$AY$200,2,0),IF(C329="RecEc",VLOOKUP($B329,Données!$BA$9:$BB$200,2,0),VLOOKUP($B329,Données!$AQ$9:$AR$200,2,0)))))</f>
        <v>0</v>
      </c>
      <c r="G329" s="193"/>
      <c r="I329" s="194"/>
      <c r="J329" s="189"/>
    </row>
    <row r="330" spans="1:10" ht="13.5">
      <c r="A330" s="204"/>
      <c r="B330" s="203" t="s">
        <v>498</v>
      </c>
      <c r="C330" s="165" t="s">
        <v>86</v>
      </c>
      <c r="D330" s="5">
        <f>IF(OR(ISBLANK(B330),NOT(OR(C330="SD",C330="P"))),"",VLOOKUP(B330,Données!$AN$9:$AO$200,2,0))</f>
        <v>420</v>
      </c>
      <c r="E330" s="5">
        <f>IF(OR(ISBLANK(B330),OR(C330="Rec",C330="P")),"",IF(C330="SD",VLOOKUP($B330,Données!$AU$9:$AV$200,2,0),IF(C330="Ec",VLOOKUP($B330,Données!$AX$9:$AY$200,2,0),IF(C330="RecEc",VLOOKUP($B330,Données!$BA$9:$BB$200,2,0),VLOOKUP($B330,Données!$AQ$9:$AR$200,2,0)))))</f>
        <v>0</v>
      </c>
      <c r="G330" s="193"/>
      <c r="I330" s="194"/>
      <c r="J330" s="189"/>
    </row>
    <row r="331" spans="1:10" ht="13.5">
      <c r="A331" s="204"/>
      <c r="B331" s="203" t="s">
        <v>564</v>
      </c>
      <c r="C331" s="206" t="s">
        <v>96</v>
      </c>
      <c r="D331" s="5">
        <f>IF(OR(ISBLANK(B331),NOT(OR(C331="SD",C331="P"))),"",VLOOKUP(B331,Données!$AN$9:$AO$200,2,0))</f>
        <v>25</v>
      </c>
      <c r="E331" s="5">
        <f>IF(OR(ISBLANK(B331),OR(C331="Rec",C331="P")),"",IF(C331="SD",VLOOKUP($B331,Données!$AU$9:$AV$200,2,0),IF(C331="Ec",VLOOKUP($B331,Données!$AX$9:$AY$200,2,0),IF(C331="RecEc",VLOOKUP($B331,Données!$BA$9:$BB$200,2,0),VLOOKUP($B331,Données!$AQ$9:$AR$200,2,0)))))</f>
        <v>0</v>
      </c>
      <c r="G331" s="193"/>
      <c r="I331" s="194"/>
      <c r="J331" s="189"/>
    </row>
    <row r="332" spans="1:10" ht="13.5">
      <c r="A332" s="204"/>
      <c r="B332" s="203" t="s">
        <v>565</v>
      </c>
      <c r="C332" s="206" t="s">
        <v>96</v>
      </c>
      <c r="D332" s="5">
        <f>IF(OR(ISBLANK(B332),NOT(OR(C332="SD",C332="P"))),"",VLOOKUP(B332,Données!$AN$9:$AO$200,2,0))</f>
        <v>25</v>
      </c>
      <c r="E332" s="5">
        <f>IF(OR(ISBLANK(B332),OR(C332="Rec",C332="P")),"",IF(C332="SD",VLOOKUP($B332,Données!$AU$9:$AV$200,2,0),IF(C332="Ec",VLOOKUP($B332,Données!$AX$9:$AY$200,2,0),IF(C332="RecEc",VLOOKUP($B332,Données!$BA$9:$BB$200,2,0),VLOOKUP($B332,Données!$AQ$9:$AR$200,2,0)))))</f>
        <v>0</v>
      </c>
      <c r="G332" s="193"/>
      <c r="I332" s="194"/>
      <c r="J332" s="189"/>
    </row>
    <row r="333" spans="1:10" ht="13.5">
      <c r="A333" s="204"/>
      <c r="B333" s="203" t="s">
        <v>514</v>
      </c>
      <c r="C333" s="165" t="s">
        <v>86</v>
      </c>
      <c r="D333" s="208">
        <f>IF(OR(ISBLANK(B333),NOT(OR(C333="SD",C333="P"))),"",VLOOKUP(B333,Données!$AN$9:$AO$200,2,0))</f>
        <v>112</v>
      </c>
      <c r="E333" s="5">
        <f>IF(OR(ISBLANK(B333),OR(C333="Rec",C333="P")),"",IF(C333="SD",VLOOKUP($B333,Données!$AU$9:$AV$200,2,0),IF(C333="Ec",VLOOKUP($B333,Données!$AX$9:$AY$200,2,0),IF(C333="RecEc",VLOOKUP($B333,Données!$BA$9:$BB$200,2,0),VLOOKUP($B333,Données!$AQ$9:$AR$200,2,0)))))</f>
        <v>0</v>
      </c>
      <c r="G333" s="193"/>
      <c r="I333" s="194"/>
      <c r="J333" s="189"/>
    </row>
    <row r="334" spans="1:10" ht="13.5">
      <c r="A334" s="204"/>
      <c r="B334" s="203" t="s">
        <v>566</v>
      </c>
      <c r="C334" s="206" t="s">
        <v>96</v>
      </c>
      <c r="D334" s="5">
        <f>IF(OR(ISBLANK(B334),NOT(OR(C334="SD",C334="P"))),"",VLOOKUP(B334,Données!$AN$9:$AO$200,2,0))</f>
        <v>21</v>
      </c>
      <c r="E334" s="5">
        <f>IF(OR(ISBLANK(B334),OR(C334="Rec",C334="P")),"",IF(C334="SD",VLOOKUP($B334,Données!$AU$9:$AV$200,2,0),IF(C334="Ec",VLOOKUP($B334,Données!$AX$9:$AY$200,2,0),IF(C334="RecEc",VLOOKUP($B334,Données!$BA$9:$BB$200,2,0),VLOOKUP($B334,Données!$AQ$9:$AR$200,2,0)))))</f>
        <v>0</v>
      </c>
      <c r="G334" s="193"/>
      <c r="I334" s="194"/>
      <c r="J334" s="189"/>
    </row>
    <row r="335" spans="1:10" ht="13.5">
      <c r="A335" s="204"/>
      <c r="B335" s="203" t="s">
        <v>567</v>
      </c>
      <c r="C335" s="206" t="s">
        <v>96</v>
      </c>
      <c r="D335" s="5">
        <f>IF(OR(ISBLANK(B335),NOT(OR(C335="SD",C335="P"))),"",VLOOKUP(B335,Données!$AN$9:$AO$200,2,0))</f>
        <v>17</v>
      </c>
      <c r="E335" s="5">
        <f>IF(OR(ISBLANK(B335),OR(C335="Rec",C335="P")),"",IF(C335="SD",VLOOKUP($B335,Données!$AU$9:$AV$200,2,0),IF(C335="Ec",VLOOKUP($B335,Données!$AX$9:$AY$200,2,0),IF(C335="RecEc",VLOOKUP($B335,Données!$BA$9:$BB$200,2,0),VLOOKUP($B335,Données!$AQ$9:$AR$200,2,0)))))</f>
        <v>0</v>
      </c>
      <c r="G335" s="193"/>
      <c r="I335" s="194"/>
      <c r="J335" s="189"/>
    </row>
    <row r="336" spans="1:10" ht="13.5">
      <c r="A336" s="204"/>
      <c r="B336" s="203" t="s">
        <v>568</v>
      </c>
      <c r="C336" s="206" t="s">
        <v>96</v>
      </c>
      <c r="D336" s="5">
        <f>IF(OR(ISBLANK(B336),NOT(OR(C336="SD",C336="P"))),"",VLOOKUP(B336,Données!$AN$9:$AO$200,2,0))</f>
        <v>34</v>
      </c>
      <c r="E336" s="5">
        <f>IF(OR(ISBLANK(B336),OR(C336="Rec",C336="P")),"",IF(C336="SD",VLOOKUP($B336,Données!$AU$9:$AV$200,2,0),IF(C336="Ec",VLOOKUP($B336,Données!$AX$9:$AY$200,2,0),IF(C336="RecEc",VLOOKUP($B336,Données!$BA$9:$BB$200,2,0),VLOOKUP($B336,Données!$AQ$9:$AR$200,2,0)))))</f>
        <v>0</v>
      </c>
      <c r="G336" s="193"/>
      <c r="I336" s="194"/>
      <c r="J336" s="189"/>
    </row>
    <row r="337" spans="1:10" ht="13.5">
      <c r="A337" s="204"/>
      <c r="B337" s="203" t="s">
        <v>560</v>
      </c>
      <c r="C337" s="165" t="s">
        <v>86</v>
      </c>
      <c r="D337" s="5">
        <f>IF(OR(ISBLANK(B337),NOT(OR(C337="SD",C337="P"))),"",VLOOKUP(B337,Données!$AN$9:$AO$200,2,0))</f>
        <v>25</v>
      </c>
      <c r="E337" s="5">
        <f>IF(OR(ISBLANK(B337),OR(C337="Rec",C337="P")),"",IF(C337="SD",VLOOKUP($B337,Données!$AU$9:$AV$200,2,0),IF(C337="Ec",VLOOKUP($B337,Données!$AX$9:$AY$200,2,0),IF(C337="RecEc",VLOOKUP($B337,Données!$BA$9:$BB$200,2,0),VLOOKUP($B337,Données!$AQ$9:$AR$200,2,0)))))</f>
        <v>0</v>
      </c>
      <c r="F337" s="207"/>
      <c r="G337" s="193"/>
      <c r="I337" s="194"/>
      <c r="J337" s="189"/>
    </row>
    <row r="338" spans="1:10" ht="13.5">
      <c r="A338" s="204"/>
      <c r="B338" s="203" t="s">
        <v>507</v>
      </c>
      <c r="C338" s="169" t="s">
        <v>537</v>
      </c>
      <c r="D338" s="5">
        <f>IF(OR(ISBLANK(B338),NOT(OR(C338="SD",C338="P"))),"",VLOOKUP(B338,Données!$AN$9:$AO$200,2,0))</f>
      </c>
      <c r="E338" s="5">
        <f>IF(OR(ISBLANK(B338),OR(C338="Rec",C338="P")),"",IF(C338="SD",VLOOKUP($B338,Données!$AU$9:$AV$200,2,0),IF(C338="Ec",VLOOKUP($B338,Données!$AX$9:$AY$200,2,0),IF(C338="RecEc",VLOOKUP($B338,Données!$BA$9:$BB$200,2,0),VLOOKUP($B338,Données!$AQ$9:$AR$200,2,0)))))</f>
        <v>15</v>
      </c>
      <c r="F338" s="199"/>
      <c r="G338" s="193"/>
      <c r="I338" s="194"/>
      <c r="J338" s="189"/>
    </row>
    <row r="339" spans="1:10" ht="13.5">
      <c r="A339" s="204"/>
      <c r="B339" s="203" t="s">
        <v>560</v>
      </c>
      <c r="C339" s="209" t="s">
        <v>92</v>
      </c>
      <c r="D339" s="5">
        <f>IF(OR(ISBLANK(B339),NOT(OR(C339="SD",C339="P"))),"",VLOOKUP(B339,Données!$AN$9:$AO$200,2,0))</f>
      </c>
      <c r="E339" s="5">
        <f>IF(OR(ISBLANK(B339),OR(C339="Rec",C339="P")),"",IF(C339="SD",VLOOKUP($B339,Données!$AU$9:$AV$200,2,0),IF(C339="Ec",VLOOKUP($B339,Données!$AX$9:$AY$200,2,0),IF(C339="RecEc",VLOOKUP($B339,Données!$BA$9:$BB$200,2,0),VLOOKUP($B339,Données!$AQ$9:$AR$200,2,0)))))</f>
        <v>0</v>
      </c>
      <c r="F339" s="199"/>
      <c r="G339" s="193"/>
      <c r="I339" s="194"/>
      <c r="J339" s="189"/>
    </row>
    <row r="340" spans="1:10" ht="13.5">
      <c r="A340" s="204"/>
      <c r="B340" s="203"/>
      <c r="C340" s="5"/>
      <c r="D340" s="5">
        <f>IF(OR(ISBLANK(B340),NOT(OR(C340="SD",C340="P"))),"",VLOOKUP(B340,Données!$AN$9:$AO$200,2,0))</f>
      </c>
      <c r="E340" s="5">
        <f>IF(OR(ISBLANK(B340),OR(C340="Rec",C340="P")),"",IF(C340="SD",VLOOKUP($B340,Données!$AU$9:$AV$200,2,0),IF(C340="Ec",VLOOKUP($B340,Données!$AX$9:$AY$200,2,0),IF(C340="RecEc",VLOOKUP($B340,Données!$BA$9:$BB$200,2,0),VLOOKUP($B340,Données!$AQ$9:$AR$200,2,0)))))</f>
        <v>0</v>
      </c>
      <c r="F340" s="199"/>
      <c r="G340" s="193"/>
      <c r="I340" s="194"/>
      <c r="J340" s="189"/>
    </row>
    <row r="341" spans="1:10" ht="13.5">
      <c r="A341" s="204"/>
      <c r="B341" s="203"/>
      <c r="C341" s="5"/>
      <c r="D341" s="5">
        <f>IF(OR(ISBLANK(B341),NOT(OR(C341="SD",C341="P"))),"",VLOOKUP(B341,Données!$AN$9:$AO$200,2,0))</f>
      </c>
      <c r="E341" s="5">
        <f>IF(OR(ISBLANK(B341),OR(C341="Rec",C341="P")),"",IF(C341="SD",VLOOKUP($B341,Données!$AU$9:$AV$200,2,0),IF(C341="Ec",VLOOKUP($B341,Données!$AX$9:$AY$200,2,0),IF(C341="RecEc",VLOOKUP($B341,Données!$BA$9:$BB$200,2,0),VLOOKUP($B341,Données!$AQ$9:$AR$200,2,0)))))</f>
        <v>0</v>
      </c>
      <c r="F341" s="199"/>
      <c r="G341" s="193"/>
      <c r="I341" s="194"/>
      <c r="J341" s="189"/>
    </row>
    <row r="342" spans="1:10" ht="13.5">
      <c r="A342" s="204"/>
      <c r="B342" s="203"/>
      <c r="C342" s="5"/>
      <c r="D342" s="5">
        <f>IF(OR(ISBLANK(B342),NOT(OR(C342="SD",C342="P"))),"",VLOOKUP(B342,Données!$AN$9:$AO$200,2,0))</f>
      </c>
      <c r="E342" s="5">
        <f>IF(OR(ISBLANK(B342),OR(C342="Rec",C342="P")),"",IF(C342="SD",VLOOKUP($B342,Données!$AU$9:$AV$200,2,0),IF(C342="Ec",VLOOKUP($B342,Données!$AX$9:$AY$200,2,0),IF(C342="RecEc",VLOOKUP($B342,Données!$BA$9:$BB$200,2,0),VLOOKUP($B342,Données!$AQ$9:$AR$200,2,0)))))</f>
        <v>0</v>
      </c>
      <c r="F342" s="199"/>
      <c r="G342" s="193"/>
      <c r="I342" s="194"/>
      <c r="J342" s="189"/>
    </row>
    <row r="343" spans="1:10" ht="13.5">
      <c r="A343" s="204"/>
      <c r="B343" s="203"/>
      <c r="C343" s="5"/>
      <c r="D343" s="5">
        <f>IF(OR(ISBLANK(B343),NOT(OR(C343="SD",C343="P"))),"",VLOOKUP(B343,Données!$AN$9:$AO$200,2,0))</f>
      </c>
      <c r="E343" s="5">
        <f>IF(OR(ISBLANK(B343),OR(C343="Rec",C343="P")),"",IF(C343="SD",VLOOKUP($B343,Données!$AU$9:$AV$200,2,0),IF(C343="Ec",VLOOKUP($B343,Données!$AX$9:$AY$200,2,0),IF(C343="RecEc",VLOOKUP($B343,Données!$BA$9:$BB$200,2,0),VLOOKUP($B343,Données!$AQ$9:$AR$200,2,0)))))</f>
        <v>0</v>
      </c>
      <c r="F343" s="199"/>
      <c r="G343" s="193"/>
      <c r="I343" s="194"/>
      <c r="J343" s="189"/>
    </row>
    <row r="344" spans="1:10" ht="13.5">
      <c r="A344" s="204"/>
      <c r="B344" s="203"/>
      <c r="C344" s="5"/>
      <c r="D344" s="5">
        <f>IF(OR(ISBLANK(B344),NOT(OR(C344="SD",C344="P"))),"",VLOOKUP(B344,Données!$AN$9:$AO$200,2,0))</f>
      </c>
      <c r="E344" s="5">
        <f>IF(OR(ISBLANK(B344),OR(C344="Rec",C344="P")),"",IF(C344="SD",VLOOKUP($B344,Données!$AU$9:$AV$200,2,0),IF(C344="Ec",VLOOKUP($B344,Données!$AX$9:$AY$200,2,0),IF(C344="RecEc",VLOOKUP($B344,Données!$BA$9:$BB$200,2,0),VLOOKUP($B344,Données!$AQ$9:$AR$200,2,0)))))</f>
        <v>0</v>
      </c>
      <c r="F344" s="199"/>
      <c r="G344" s="193"/>
      <c r="I344" s="194"/>
      <c r="J344" s="189"/>
    </row>
    <row r="345" spans="1:10" ht="13.5">
      <c r="A345" s="204"/>
      <c r="B345" s="203"/>
      <c r="C345" s="5"/>
      <c r="D345" s="5">
        <f>IF(OR(ISBLANK(B345),NOT(OR(C345="SD",C345="P"))),"",VLOOKUP(B345,Données!$AN$9:$AO$200,2,0))</f>
      </c>
      <c r="E345" s="5">
        <f>IF(OR(ISBLANK(B345),OR(C345="Rec",C345="P")),"",IF(C345="SD",VLOOKUP($B345,Données!$AU$9:$AV$200,2,0),IF(C345="Ec",VLOOKUP($B345,Données!$AX$9:$AY$200,2,0),IF(C345="RecEc",VLOOKUP($B345,Données!$BA$9:$BB$200,2,0),VLOOKUP($B345,Données!$AQ$9:$AR$200,2,0)))))</f>
        <v>0</v>
      </c>
      <c r="F345" s="199"/>
      <c r="G345" s="193"/>
      <c r="I345" s="194"/>
      <c r="J345" s="189"/>
    </row>
    <row r="346" spans="1:10" ht="13.5">
      <c r="A346" s="204"/>
      <c r="B346" s="203"/>
      <c r="C346" s="5"/>
      <c r="D346" s="5">
        <f>IF(OR(ISBLANK(B346),NOT(OR(C346="SD",C346="P"))),"",VLOOKUP(B346,Données!$AN$9:$AO$200,2,0))</f>
      </c>
      <c r="E346" s="5">
        <f>IF(OR(ISBLANK(B346),OR(C346="Rec",C346="P")),"",IF(C346="SD",VLOOKUP($B346,Données!$AU$9:$AV$200,2,0),IF(C346="Ec",VLOOKUP($B346,Données!$AX$9:$AY$200,2,0),IF(C346="RecEc",VLOOKUP($B346,Données!$BA$9:$BB$200,2,0),VLOOKUP($B346,Données!$AQ$9:$AR$200,2,0)))))</f>
        <v>0</v>
      </c>
      <c r="G346" s="193"/>
      <c r="I346" s="194"/>
      <c r="J346" s="189"/>
    </row>
    <row r="347" spans="1:10" ht="13.5">
      <c r="A347" s="204"/>
      <c r="B347" s="203"/>
      <c r="C347" s="5"/>
      <c r="D347" s="5">
        <f>IF(OR(ISBLANK(B347),NOT(OR(C347="SD",C347="P"))),"",VLOOKUP(B347,Données!$AN$9:$AO$200,2,0))</f>
      </c>
      <c r="E347" s="5">
        <f>IF(OR(ISBLANK(B347),OR(C347="Rec",C347="P")),"",IF(C347="SD",VLOOKUP($B347,Données!$AU$9:$AV$200,2,0),IF(C347="Ec",VLOOKUP($B347,Données!$AX$9:$AY$200,2,0),IF(C347="RecEc",VLOOKUP($B347,Données!$BA$9:$BB$200,2,0),VLOOKUP($B347,Données!$AQ$9:$AR$200,2,0)))))</f>
        <v>0</v>
      </c>
      <c r="G347" s="193"/>
      <c r="I347" s="194"/>
      <c r="J347" s="189"/>
    </row>
    <row r="348" spans="1:10" ht="13.5">
      <c r="A348" s="204"/>
      <c r="B348" s="203"/>
      <c r="C348" s="5"/>
      <c r="D348" s="5">
        <f>IF(OR(ISBLANK(B348),NOT(OR(C348="SD",C348="P"))),"",VLOOKUP(B348,Données!$AN$9:$AO$200,2,0))</f>
      </c>
      <c r="E348" s="5">
        <f>IF(OR(ISBLANK(B348),OR(C348="Rec",C348="P")),"",IF(C348="SD",VLOOKUP($B348,Données!$AU$9:$AV$200,2,0),IF(C348="Ec",VLOOKUP($B348,Données!$AX$9:$AY$200,2,0),IF(C348="RecEc",VLOOKUP($B348,Données!$BA$9:$BB$200,2,0),VLOOKUP($B348,Données!$AQ$9:$AR$200,2,0)))))</f>
        <v>0</v>
      </c>
      <c r="G348" s="193"/>
      <c r="I348" s="194"/>
      <c r="J348" s="189"/>
    </row>
    <row r="349" spans="1:10" ht="13.5">
      <c r="A349" s="204"/>
      <c r="B349" s="203"/>
      <c r="C349" s="5"/>
      <c r="D349" s="5">
        <f>IF(OR(ISBLANK(B349),NOT(OR(C349="SD",C349="P"))),"",VLOOKUP(B349,Données!$AN$9:$AO$200,2,0))</f>
      </c>
      <c r="E349" s="5">
        <f>IF(OR(ISBLANK(B349),OR(C349="Rec",C349="P")),"",IF(C349="SD",VLOOKUP($B349,Données!$AU$9:$AV$200,2,0),IF(C349="Ec",VLOOKUP($B349,Données!$AX$9:$AY$200,2,0),IF(C349="RecEc",VLOOKUP($B349,Données!$BA$9:$BB$200,2,0),VLOOKUP($B349,Données!$AQ$9:$AR$200,2,0)))))</f>
        <v>0</v>
      </c>
      <c r="G349" s="193"/>
      <c r="I349" s="194"/>
      <c r="J349" s="189"/>
    </row>
    <row r="350" spans="1:10" ht="13.5">
      <c r="A350" s="204"/>
      <c r="B350" s="203"/>
      <c r="C350" s="5"/>
      <c r="D350" s="5">
        <f>IF(OR(ISBLANK(B350),NOT(OR(C350="SD",C350="P"))),"",VLOOKUP(B350,Données!$AN$9:$AO$200,2,0))</f>
      </c>
      <c r="E350" s="5">
        <f>IF(OR(ISBLANK(B350),OR(C350="Rec",C350="P")),"",IF(C350="SD",VLOOKUP($B350,Données!$AU$9:$AV$200,2,0),IF(C350="Ec",VLOOKUP($B350,Données!$AX$9:$AY$200,2,0),IF(C350="RecEc",VLOOKUP($B350,Données!$BA$9:$BB$200,2,0),VLOOKUP($B350,Données!$AQ$9:$AR$200,2,0)))))</f>
        <v>0</v>
      </c>
      <c r="G350" s="193"/>
      <c r="I350" s="194"/>
      <c r="J350" s="189"/>
    </row>
    <row r="351" spans="1:10" ht="13.5">
      <c r="A351" s="204"/>
      <c r="B351" s="203"/>
      <c r="C351" s="5"/>
      <c r="E351" s="5">
        <f>IF(OR(ISBLANK(B351),OR(C351="Rec",C351="P")),"",IF(C351="SD",VLOOKUP($B351,Données!$AU$9:$AV$200,2,0),IF(C351="Ec",VLOOKUP($B351,Données!$AX$9:$AY$200,2,0),IF(C351="RecEc",VLOOKUP($B351,Données!$BA$9:$BB$200,2,0),VLOOKUP($B351,Données!$AQ$9:$AR$200,2,0)))))</f>
        <v>0</v>
      </c>
      <c r="G351" s="193"/>
      <c r="I351" s="194"/>
      <c r="J351" s="189"/>
    </row>
    <row r="352" spans="1:10" ht="13.5">
      <c r="A352" s="204"/>
      <c r="B352" s="203"/>
      <c r="C352" s="5"/>
      <c r="E352" s="5">
        <f>IF(OR(ISBLANK(B352),OR(C352="Rec",C352="P")),"",IF(C352="SD",VLOOKUP($B352,Données!$AU$9:$AV$200,2,0),IF(C352="Ec",VLOOKUP($B352,Données!$AX$9:$AY$200,2,0),IF(C352="RecEc",VLOOKUP($B352,Données!$BA$9:$BB$200,2,0),VLOOKUP($B352,Données!$AQ$9:$AR$200,2,0)))))</f>
        <v>0</v>
      </c>
      <c r="G352" s="193"/>
      <c r="I352" s="194"/>
      <c r="J352" s="189"/>
    </row>
    <row r="353" spans="1:10" ht="13.5">
      <c r="A353" s="204"/>
      <c r="B353" s="203"/>
      <c r="C353" s="5"/>
      <c r="D353" s="5">
        <f>IF(OR(ISBLANK(B353),NOT(OR(C353="SD",C353="P"))),"",VLOOKUP(B353,Données!$AN$9:$AO$200,2,0))</f>
      </c>
      <c r="E353" s="5">
        <f>IF(OR(ISBLANK(B353),OR(C353="Rec",C353="P")),"",IF(C353="SD",VLOOKUP($B353,Données!$AU$9:$AV$200,2,0),IF(C353="Ec",VLOOKUP($B353,Données!$AX$9:$AY$200,2,0),IF(C353="RecEc",VLOOKUP($B353,Données!$BA$9:$BB$200,2,0),VLOOKUP($B353,Données!$AQ$9:$AR$200,2,0)))))</f>
        <v>0</v>
      </c>
      <c r="G353" s="193"/>
      <c r="I353" s="194"/>
      <c r="J353" s="189"/>
    </row>
    <row r="354" spans="1:10" ht="13.5">
      <c r="A354" s="204"/>
      <c r="B354" s="203"/>
      <c r="C354" s="5"/>
      <c r="D354" s="5">
        <f>IF(OR(ISBLANK(B354),NOT(OR(C354="SD",C354="P"))),"",VLOOKUP(B354,Données!$AN$9:$AO$200,2,0))</f>
      </c>
      <c r="E354" s="5">
        <f>IF(OR(ISBLANK(B354),OR(C354="Rec",C354="P")),"",IF(C354="SD",VLOOKUP($B354,Données!$AU$9:$AV$200,2,0),IF(C354="Ec",VLOOKUP($B354,Données!$AX$9:$AY$200,2,0),IF(C354="RecEc",VLOOKUP($B354,Données!$BA$9:$BB$200,2,0),VLOOKUP($B354,Données!$AQ$9:$AR$200,2,0)))))</f>
        <v>0</v>
      </c>
      <c r="G354" s="193"/>
      <c r="I354" s="194"/>
      <c r="J354" s="189"/>
    </row>
    <row r="355" spans="1:10" ht="13.5">
      <c r="A355" s="204"/>
      <c r="B355" s="203"/>
      <c r="C355" s="5"/>
      <c r="D355" s="5">
        <f>IF(OR(ISBLANK(B355),NOT(OR(C355="SD",C355="P"))),"",VLOOKUP(B355,Données!$AN$9:$AO$200,2,0))</f>
      </c>
      <c r="E355" s="5">
        <f>IF(OR(ISBLANK(B355),OR(C355="Rec",C355="P")),"",IF(C355="SD",VLOOKUP($B355,Données!$AU$9:$AV$200,2,0),IF(C355="Ec",VLOOKUP($B355,Données!$AX$9:$AY$200,2,0),IF(C355="RecEc",VLOOKUP($B355,Données!$BA$9:$BB$200,2,0),VLOOKUP($B355,Données!$AQ$9:$AR$200,2,0)))))</f>
        <v>0</v>
      </c>
      <c r="G355" s="193"/>
      <c r="I355" s="194"/>
      <c r="J355" s="189"/>
    </row>
    <row r="356" spans="1:10" ht="12.75">
      <c r="A356" s="190">
        <v>41730</v>
      </c>
      <c r="B356" s="191" t="s">
        <v>541</v>
      </c>
      <c r="C356" s="191"/>
      <c r="D356" s="191"/>
      <c r="E356" s="191"/>
      <c r="G356" s="193"/>
      <c r="I356" s="194"/>
      <c r="J356" s="189"/>
    </row>
    <row r="357" spans="1:10" ht="12.75">
      <c r="A357" s="190"/>
      <c r="B357" s="195" t="s">
        <v>543</v>
      </c>
      <c r="C357" s="196" t="s">
        <v>544</v>
      </c>
      <c r="D357" s="197" t="s">
        <v>545</v>
      </c>
      <c r="E357" s="198" t="s">
        <v>544</v>
      </c>
      <c r="G357" s="193"/>
      <c r="I357" s="194"/>
      <c r="J357" s="189"/>
    </row>
    <row r="358" spans="1:10" ht="12.75">
      <c r="A358" s="190"/>
      <c r="B358" s="2">
        <f aca="true" t="shared" si="32" ref="B358:B378">IF(C445="SD",B445,"")</f>
        <v>0</v>
      </c>
      <c r="C358" s="200">
        <f>IF(ISBLANK(B358),"",VLOOKUP(B358,Données!$BG$9:$BH$200,2,0))</f>
        <v>2.625</v>
      </c>
      <c r="D358" s="48">
        <f aca="true" t="shared" si="33" ref="D358:D378">IF(C445="R",B445,"")</f>
        <v>0</v>
      </c>
      <c r="E358" s="189">
        <f>IF(ISBLANK(D358),"",VLOOKUP(D358,Données!$BJ$9:$BK$200,2,0))</f>
        <v>0</v>
      </c>
      <c r="G358" s="193"/>
      <c r="I358" s="194"/>
      <c r="J358" s="189"/>
    </row>
    <row r="359" spans="1:10" ht="12.75">
      <c r="A359" s="190"/>
      <c r="B359" s="2">
        <f t="shared" si="32"/>
        <v>0</v>
      </c>
      <c r="C359" s="200">
        <f>IF(ISBLANK(B359),"",VLOOKUP(B359,Données!$BG$9:$BH$200,2,0))</f>
        <v>0</v>
      </c>
      <c r="D359" s="48">
        <f t="shared" si="33"/>
        <v>0</v>
      </c>
      <c r="E359" s="189">
        <f>IF(ISBLANK(D359),"",VLOOKUP(D359,Données!$BJ$9:$BK$200,2,0))</f>
        <v>0</v>
      </c>
      <c r="G359" s="193"/>
      <c r="I359" s="194"/>
      <c r="J359" s="189"/>
    </row>
    <row r="360" spans="1:10" ht="12.75">
      <c r="A360" s="190"/>
      <c r="B360" s="2">
        <f t="shared" si="32"/>
        <v>0</v>
      </c>
      <c r="C360" s="200">
        <f>IF(ISBLANK(B360),"",VLOOKUP(B360,Données!$BG$9:$BH$200,2,0))</f>
        <v>0</v>
      </c>
      <c r="D360" s="48">
        <f t="shared" si="33"/>
        <v>0</v>
      </c>
      <c r="E360" s="189">
        <f>IF(ISBLANK(D360),"",VLOOKUP(D360,Données!$BJ$9:$BK$200,2,0))</f>
        <v>0</v>
      </c>
      <c r="G360" s="193"/>
      <c r="I360" s="194"/>
      <c r="J360" s="189"/>
    </row>
    <row r="361" spans="1:10" ht="12.75">
      <c r="A361" s="190"/>
      <c r="B361" s="2">
        <f t="shared" si="32"/>
        <v>0</v>
      </c>
      <c r="C361" s="200">
        <f>IF(ISBLANK(B361),"",VLOOKUP(B361,Données!$BG$9:$BH$200,2,0))</f>
        <v>1.05</v>
      </c>
      <c r="D361" s="48">
        <f t="shared" si="33"/>
        <v>0</v>
      </c>
      <c r="E361" s="189">
        <f>IF(ISBLANK(D361),"",VLOOKUP(D361,Données!$BJ$9:$BK$200,2,0))</f>
        <v>0</v>
      </c>
      <c r="G361" s="193"/>
      <c r="I361" s="194"/>
      <c r="J361" s="189"/>
    </row>
    <row r="362" spans="1:10" ht="12.75">
      <c r="A362" s="190"/>
      <c r="B362" s="2">
        <f t="shared" si="32"/>
        <v>0</v>
      </c>
      <c r="C362" s="200">
        <f>IF(ISBLANK(B362),"",VLOOKUP(B362,Données!$BG$9:$BH$200,2,0))</f>
        <v>0</v>
      </c>
      <c r="D362" s="48">
        <f t="shared" si="33"/>
        <v>0</v>
      </c>
      <c r="E362" s="189">
        <f>IF(ISBLANK(D362),"",VLOOKUP(D362,Données!$BJ$9:$BK$200,2,0))</f>
        <v>0</v>
      </c>
      <c r="G362" s="193"/>
      <c r="I362" s="194"/>
      <c r="J362" s="189"/>
    </row>
    <row r="363" spans="1:10" ht="12.75">
      <c r="A363" s="190"/>
      <c r="B363" s="2">
        <f t="shared" si="32"/>
        <v>0</v>
      </c>
      <c r="C363" s="200">
        <f>IF(ISBLANK(B363),"",VLOOKUP(B363,Données!$BG$9:$BH$200,2,0))</f>
        <v>0</v>
      </c>
      <c r="D363" s="48">
        <f t="shared" si="33"/>
        <v>0</v>
      </c>
      <c r="E363" s="189">
        <f>IF(ISBLANK(D363),"",VLOOKUP(D363,Données!$BJ$9:$BK$200,2,0))</f>
        <v>0</v>
      </c>
      <c r="G363" s="193"/>
      <c r="I363" s="194"/>
      <c r="J363" s="189"/>
    </row>
    <row r="364" spans="1:10" ht="12.75">
      <c r="A364" s="190"/>
      <c r="B364" s="2">
        <f t="shared" si="32"/>
        <v>0</v>
      </c>
      <c r="C364" s="200">
        <f>IF(ISBLANK(B364),"",VLOOKUP(B364,Données!$BG$9:$BH$200,2,0))</f>
        <v>2.1</v>
      </c>
      <c r="D364" s="48">
        <f t="shared" si="33"/>
        <v>0</v>
      </c>
      <c r="E364" s="189">
        <f>IF(ISBLANK(D364),"",VLOOKUP(D364,Données!$BJ$9:$BK$200,2,0))</f>
        <v>0</v>
      </c>
      <c r="G364" s="193"/>
      <c r="I364" s="194"/>
      <c r="J364" s="189"/>
    </row>
    <row r="365" spans="1:10" ht="12.75">
      <c r="A365" s="190"/>
      <c r="B365" s="2">
        <f t="shared" si="32"/>
        <v>0</v>
      </c>
      <c r="C365" s="200">
        <f>IF(ISBLANK(B365),"",VLOOKUP(B365,Données!$BG$9:$BH$200,2,0))</f>
        <v>0</v>
      </c>
      <c r="D365" s="48">
        <f t="shared" si="33"/>
        <v>0</v>
      </c>
      <c r="E365" s="189">
        <f>IF(ISBLANK(D365),"",VLOOKUP(D365,Données!$BJ$9:$BK$200,2,0))</f>
        <v>0</v>
      </c>
      <c r="G365" s="193"/>
      <c r="I365" s="194"/>
      <c r="J365" s="189"/>
    </row>
    <row r="366" spans="1:10" ht="12.75">
      <c r="A366" s="190"/>
      <c r="B366" s="2">
        <f t="shared" si="32"/>
        <v>0</v>
      </c>
      <c r="C366" s="200">
        <f>IF(ISBLANK(B366),"",VLOOKUP(B366,Données!$BG$9:$BH$200,2,0))</f>
        <v>0</v>
      </c>
      <c r="D366" s="48">
        <f t="shared" si="33"/>
        <v>0</v>
      </c>
      <c r="E366" s="189">
        <f>IF(ISBLANK(D366),"",VLOOKUP(D366,Données!$BJ$9:$BK$200,2,0))</f>
        <v>0</v>
      </c>
      <c r="G366" s="193"/>
      <c r="I366" s="194"/>
      <c r="J366" s="189"/>
    </row>
    <row r="367" spans="1:10" ht="12.75">
      <c r="A367" s="190"/>
      <c r="B367" s="2">
        <f t="shared" si="32"/>
        <v>0</v>
      </c>
      <c r="C367" s="200">
        <f>IF(ISBLANK(B367),"",VLOOKUP(B367,Données!$BG$9:$BH$200,2,0))</f>
        <v>0</v>
      </c>
      <c r="D367" s="48">
        <f t="shared" si="33"/>
        <v>0</v>
      </c>
      <c r="E367" s="189">
        <f>IF(ISBLANK(D367),"",VLOOKUP(D367,Données!$BJ$9:$BK$200,2,0))</f>
        <v>2.625</v>
      </c>
      <c r="G367" s="193"/>
      <c r="I367" s="194"/>
      <c r="J367" s="189"/>
    </row>
    <row r="368" spans="1:10" ht="12.75">
      <c r="A368" s="190"/>
      <c r="B368" s="2">
        <f t="shared" si="32"/>
        <v>0</v>
      </c>
      <c r="C368" s="200">
        <f>IF(ISBLANK(B368),"",VLOOKUP(B368,Données!$BG$9:$BH$200,2,0))</f>
        <v>0</v>
      </c>
      <c r="D368" s="48">
        <f t="shared" si="33"/>
        <v>0</v>
      </c>
      <c r="E368" s="189">
        <f>IF(ISBLANK(D368),"",VLOOKUP(D368,Données!$BJ$9:$BK$200,2,0))</f>
        <v>0</v>
      </c>
      <c r="G368" s="193"/>
      <c r="I368" s="194"/>
      <c r="J368" s="189"/>
    </row>
    <row r="369" spans="1:10" ht="12.75">
      <c r="A369" s="190"/>
      <c r="B369" s="2">
        <f t="shared" si="32"/>
        <v>0</v>
      </c>
      <c r="C369" s="200">
        <f>IF(ISBLANK(B369),"",VLOOKUP(B369,Données!$BG$9:$BH$200,2,0))</f>
        <v>0</v>
      </c>
      <c r="D369" s="48">
        <f t="shared" si="33"/>
        <v>0</v>
      </c>
      <c r="E369" s="189">
        <f>IF(ISBLANK(D369),"",VLOOKUP(D369,Données!$BJ$9:$BK$200,2,0))</f>
        <v>0</v>
      </c>
      <c r="G369" s="193"/>
      <c r="I369" s="194"/>
      <c r="J369" s="189"/>
    </row>
    <row r="370" spans="1:10" ht="12.75">
      <c r="A370" s="190"/>
      <c r="B370" s="2">
        <f t="shared" si="32"/>
        <v>0</v>
      </c>
      <c r="C370" s="200">
        <f>IF(ISBLANK(B370),"",VLOOKUP(B370,Données!$BG$9:$BH$200,2,0))</f>
        <v>0</v>
      </c>
      <c r="D370" s="48">
        <f t="shared" si="33"/>
        <v>0</v>
      </c>
      <c r="E370" s="189">
        <f>IF(ISBLANK(D370),"",VLOOKUP(D370,Données!$BJ$9:$BK$200,2,0))</f>
        <v>0</v>
      </c>
      <c r="G370" s="193"/>
      <c r="I370" s="194"/>
      <c r="J370" s="189"/>
    </row>
    <row r="371" spans="1:10" ht="12.75">
      <c r="A371" s="190"/>
      <c r="B371" s="2">
        <f t="shared" si="32"/>
        <v>0</v>
      </c>
      <c r="C371" s="200">
        <f>IF(ISBLANK(B371),"",VLOOKUP(B371,Données!$BG$9:$BH$200,2,0))</f>
        <v>0</v>
      </c>
      <c r="D371" s="48">
        <f t="shared" si="33"/>
        <v>0</v>
      </c>
      <c r="E371" s="189">
        <f>IF(ISBLANK(D371),"",VLOOKUP(D371,Données!$BJ$9:$BK$200,2,0))</f>
        <v>0</v>
      </c>
      <c r="G371" s="193"/>
      <c r="I371" s="194"/>
      <c r="J371" s="189"/>
    </row>
    <row r="372" spans="1:10" ht="12.75">
      <c r="A372" s="190"/>
      <c r="B372" s="2">
        <f t="shared" si="32"/>
        <v>0</v>
      </c>
      <c r="C372" s="200">
        <f>IF(ISBLANK(B372),"",VLOOKUP(B372,Données!$BG$9:$BH$200,2,0))</f>
        <v>0</v>
      </c>
      <c r="D372" s="48">
        <f t="shared" si="33"/>
        <v>0</v>
      </c>
      <c r="E372" s="189">
        <f>IF(ISBLANK(D372),"",VLOOKUP(D372,Données!$BJ$9:$BK$200,2,0))</f>
        <v>0</v>
      </c>
      <c r="G372" s="193"/>
      <c r="I372" s="194"/>
      <c r="J372" s="189"/>
    </row>
    <row r="373" spans="1:10" ht="12.75">
      <c r="A373" s="190"/>
      <c r="B373" s="2">
        <f t="shared" si="32"/>
        <v>0</v>
      </c>
      <c r="C373" s="200">
        <f>IF(ISBLANK(B373),"",VLOOKUP(B373,Données!$BG$9:$BH$200,2,0))</f>
        <v>0</v>
      </c>
      <c r="D373" s="48">
        <f t="shared" si="33"/>
        <v>0</v>
      </c>
      <c r="E373" s="189">
        <f>IF(ISBLANK(D373),"",VLOOKUP(D373,Données!$BJ$9:$BK$200,2,0))</f>
        <v>0</v>
      </c>
      <c r="G373" s="193"/>
      <c r="I373" s="194"/>
      <c r="J373" s="189"/>
    </row>
    <row r="374" spans="1:10" ht="12.75">
      <c r="A374" s="190"/>
      <c r="B374" s="2">
        <f t="shared" si="32"/>
        <v>0</v>
      </c>
      <c r="C374" s="200">
        <f>IF(ISBLANK(B374),"",VLOOKUP(B374,Données!$BG$9:$BH$200,2,0))</f>
        <v>0</v>
      </c>
      <c r="D374" s="48">
        <f t="shared" si="33"/>
        <v>0</v>
      </c>
      <c r="E374" s="189">
        <f>IF(ISBLANK(D374),"",VLOOKUP(D374,Données!$BJ$9:$BK$200,2,0))</f>
        <v>0</v>
      </c>
      <c r="G374" s="193"/>
      <c r="I374" s="194"/>
      <c r="J374" s="189"/>
    </row>
    <row r="375" spans="1:10" ht="12.75">
      <c r="A375" s="190"/>
      <c r="B375" s="2">
        <f t="shared" si="32"/>
        <v>0</v>
      </c>
      <c r="C375" s="200">
        <f>IF(ISBLANK(B375),"",VLOOKUP(B375,Données!$BG$9:$BH$200,2,0))</f>
        <v>0</v>
      </c>
      <c r="D375" s="48">
        <f t="shared" si="33"/>
        <v>0</v>
      </c>
      <c r="E375" s="189">
        <f>IF(ISBLANK(D375),"",VLOOKUP(D375,Données!$BJ$9:$BK$200,2,0))</f>
        <v>0</v>
      </c>
      <c r="G375" s="193"/>
      <c r="I375" s="194"/>
      <c r="J375" s="189"/>
    </row>
    <row r="376" spans="1:10" ht="12.75">
      <c r="A376" s="190"/>
      <c r="B376" s="2">
        <f t="shared" si="32"/>
        <v>0</v>
      </c>
      <c r="C376" s="200">
        <f>IF(ISBLANK(B376),"",VLOOKUP(B376,Données!$BG$9:$BH$200,2,0))</f>
        <v>0</v>
      </c>
      <c r="D376" s="48">
        <f t="shared" si="33"/>
        <v>0</v>
      </c>
      <c r="E376" s="189">
        <f>IF(ISBLANK(D376),"",VLOOKUP(D376,Données!$BJ$9:$BK$200,2,0))</f>
        <v>0</v>
      </c>
      <c r="G376" s="193"/>
      <c r="I376" s="194"/>
      <c r="J376" s="189"/>
    </row>
    <row r="377" spans="1:10" ht="12.75">
      <c r="A377" s="190"/>
      <c r="B377" s="2">
        <f t="shared" si="32"/>
        <v>0</v>
      </c>
      <c r="C377" s="200">
        <f>IF(ISBLANK(B377),"",VLOOKUP(B377,Données!$BG$9:$BH$200,2,0))</f>
        <v>0</v>
      </c>
      <c r="D377" s="48">
        <f t="shared" si="33"/>
        <v>0</v>
      </c>
      <c r="E377" s="189">
        <f>IF(ISBLANK(D377),"",VLOOKUP(D377,Données!$BJ$9:$BK$200,2,0))</f>
        <v>0</v>
      </c>
      <c r="G377" s="193"/>
      <c r="I377" s="194"/>
      <c r="J377" s="189"/>
    </row>
    <row r="378" spans="1:10" ht="12.75">
      <c r="A378" s="190"/>
      <c r="B378" s="2">
        <f t="shared" si="32"/>
        <v>0</v>
      </c>
      <c r="C378" s="200">
        <f>IF(ISBLANK(B378),"",VLOOKUP(B378,Données!$BG$9:$BH$200,2,0))</f>
        <v>0</v>
      </c>
      <c r="D378" s="48">
        <f t="shared" si="33"/>
        <v>0</v>
      </c>
      <c r="E378" s="189">
        <f>IF(ISBLANK(D378),"",VLOOKUP(D378,Données!$BJ$9:$BK$200,2,0))</f>
        <v>0</v>
      </c>
      <c r="G378" s="193"/>
      <c r="I378" s="194"/>
      <c r="J378" s="189"/>
    </row>
    <row r="379" spans="1:10" ht="12.75">
      <c r="A379" s="190"/>
      <c r="B379" s="2">
        <f>IF(C468="SD",B468,"")</f>
        <v>0</v>
      </c>
      <c r="C379" s="200">
        <f>IF(ISBLANK(B379),"",VLOOKUP(B379,Données!$BG$9:$BH$200,2,0))</f>
        <v>0</v>
      </c>
      <c r="D379" s="48">
        <f>IF(C468="R",B468,"")</f>
        <v>0</v>
      </c>
      <c r="E379" s="189">
        <f>IF(ISBLANK(D379),"",VLOOKUP(D379,Données!$BJ$9:$BK$200,2,0))</f>
        <v>0</v>
      </c>
      <c r="G379" s="193"/>
      <c r="I379" s="194"/>
      <c r="J379" s="189"/>
    </row>
    <row r="380" spans="1:10" ht="12.75">
      <c r="A380" s="190"/>
      <c r="B380" s="2"/>
      <c r="C380" s="200"/>
      <c r="D380" s="48"/>
      <c r="E380" s="189"/>
      <c r="G380" s="193"/>
      <c r="I380" s="194"/>
      <c r="J380" s="189"/>
    </row>
    <row r="381" spans="1:10" ht="12.75">
      <c r="A381" s="190"/>
      <c r="B381" s="2"/>
      <c r="C381" s="200"/>
      <c r="D381" s="48"/>
      <c r="E381" s="189"/>
      <c r="G381" s="193"/>
      <c r="I381" s="194"/>
      <c r="J381" s="189"/>
    </row>
    <row r="382" spans="1:10" ht="12.75">
      <c r="A382" s="190"/>
      <c r="B382" s="2">
        <f aca="true" t="shared" si="34" ref="B382:B384">IF(C469="SD",B469,"")</f>
        <v>0</v>
      </c>
      <c r="C382" s="200">
        <f>IF(ISBLANK(B382),"",VLOOKUP(B382,Données!$BG$9:$BH$200,2,0))</f>
        <v>0</v>
      </c>
      <c r="D382" s="48">
        <f aca="true" t="shared" si="35" ref="D382:D384">IF(C469="R",B469,"")</f>
        <v>0</v>
      </c>
      <c r="E382" s="189">
        <f>IF(ISBLANK(D382),"",VLOOKUP(D382,Données!$BJ$9:$BK$200,2,0))</f>
        <v>0</v>
      </c>
      <c r="G382" s="193"/>
      <c r="I382" s="194"/>
      <c r="J382" s="189"/>
    </row>
    <row r="383" spans="1:10" ht="12.75">
      <c r="A383" s="190"/>
      <c r="B383" s="2">
        <f t="shared" si="34"/>
        <v>0</v>
      </c>
      <c r="C383" s="200"/>
      <c r="D383" s="48">
        <f t="shared" si="35"/>
        <v>0</v>
      </c>
      <c r="E383" s="189"/>
      <c r="G383" s="193"/>
      <c r="I383" s="194"/>
      <c r="J383" s="189"/>
    </row>
    <row r="384" spans="1:10" ht="12.75">
      <c r="A384" s="190"/>
      <c r="B384" s="2">
        <f t="shared" si="34"/>
        <v>0</v>
      </c>
      <c r="C384" s="200">
        <f>IF(ISBLANK(B384),"",VLOOKUP(B384,Données!$BG$9:$BH$200,2,0))</f>
        <v>0</v>
      </c>
      <c r="D384" s="48">
        <f t="shared" si="35"/>
        <v>0</v>
      </c>
      <c r="E384" s="189">
        <f>IF(ISBLANK(D384),"",VLOOKUP(D384,Données!$BJ$9:$BK$200,2,0))</f>
        <v>0</v>
      </c>
      <c r="G384" s="193"/>
      <c r="I384" s="194"/>
      <c r="J384" s="189"/>
    </row>
    <row r="385" spans="1:10" ht="12.75">
      <c r="A385" s="190">
        <v>41730</v>
      </c>
      <c r="B385" s="201" t="s">
        <v>546</v>
      </c>
      <c r="C385" s="201"/>
      <c r="D385" s="201"/>
      <c r="E385" s="201"/>
      <c r="G385" s="193"/>
      <c r="I385" s="194"/>
      <c r="J385" s="189"/>
    </row>
    <row r="386" spans="1:10" ht="12.75">
      <c r="A386" s="190"/>
      <c r="B386" s="33" t="s">
        <v>8</v>
      </c>
      <c r="C386" s="33" t="s">
        <v>547</v>
      </c>
      <c r="D386" s="33" t="s">
        <v>17</v>
      </c>
      <c r="E386" s="202" t="s">
        <v>14</v>
      </c>
      <c r="G386" s="193"/>
      <c r="I386" s="194"/>
      <c r="J386" s="189"/>
    </row>
    <row r="387" spans="1:10" ht="13.5">
      <c r="A387" s="190"/>
      <c r="B387" s="203" t="s">
        <v>562</v>
      </c>
      <c r="C387" s="206" t="s">
        <v>96</v>
      </c>
      <c r="D387" s="5">
        <f>IF(OR(ISBLANK(B387),NOT(OR(C387="SD",C387="P"))),"",VLOOKUP(B387,Données!$AN$9:$AO$200,2,0))</f>
        <v>63</v>
      </c>
      <c r="E387" s="5">
        <f>IF(OR(ISBLANK(B387),OR(C387="Rec",C387="P")),"",IF(C387="SD",VLOOKUP($B387,Données!$AU$9:$AV$200,2,0),IF(C387="Ec",VLOOKUP($B387,Données!$AX$9:$AY$200,2,0),IF(C387="RecEc",VLOOKUP($B387,Données!$BA$9:$BB$200,2,0),VLOOKUP($B387,Données!$AQ$9:$AR$200,2,0)))))</f>
        <v>0</v>
      </c>
      <c r="G387" s="193"/>
      <c r="I387" s="194"/>
      <c r="J387" s="189"/>
    </row>
    <row r="388" spans="1:10" ht="13.5">
      <c r="A388" s="190"/>
      <c r="B388" s="203" t="s">
        <v>514</v>
      </c>
      <c r="C388" s="165" t="s">
        <v>86</v>
      </c>
      <c r="D388" s="208">
        <f>IF(OR(ISBLANK(B388),NOT(OR(C388="SD",C388="P"))),"",VLOOKUP(B388,Données!$AN$9:$AO$200,2,0))</f>
        <v>112</v>
      </c>
      <c r="E388" s="5">
        <f>IF(OR(ISBLANK(B388),OR(C388="Rec",C388="P")),"",IF(C388="SD",VLOOKUP($B388,Données!$AU$9:$AV$200,2,0),IF(C388="Ec",VLOOKUP($B388,Données!$AX$9:$AY$200,2,0),IF(C388="RecEc",VLOOKUP($B388,Données!$BA$9:$BB$200,2,0),VLOOKUP($B388,Données!$AQ$9:$AR$200,2,0)))))</f>
        <v>0</v>
      </c>
      <c r="G388" s="193"/>
      <c r="I388" s="194"/>
      <c r="J388" s="189"/>
    </row>
    <row r="389" spans="1:10" ht="13.5">
      <c r="A389" s="190"/>
      <c r="B389" s="203" t="s">
        <v>569</v>
      </c>
      <c r="C389" s="206" t="s">
        <v>96</v>
      </c>
      <c r="D389" s="5">
        <f>IF(OR(ISBLANK(B389),NOT(OR(C389="SD",C389="P"))),"",VLOOKUP(B389,Données!$AN$9:$AO$200,2,0))</f>
        <v>17</v>
      </c>
      <c r="E389" s="5">
        <f>IF(OR(ISBLANK(B389),OR(C389="Rec",C389="P")),"",IF(C389="SD",VLOOKUP($B389,Données!$AU$9:$AV$200,2,0),IF(C389="Ec",VLOOKUP($B389,Données!$AX$9:$AY$200,2,0),IF(C389="RecEc",VLOOKUP($B389,Données!$BA$9:$BB$200,2,0),VLOOKUP($B389,Données!$AQ$9:$AR$200,2,0)))))</f>
        <v>0</v>
      </c>
      <c r="G389" s="193"/>
      <c r="I389" s="194"/>
      <c r="J389" s="189"/>
    </row>
    <row r="390" spans="1:10" ht="13.5">
      <c r="A390" s="190"/>
      <c r="B390" s="203" t="s">
        <v>570</v>
      </c>
      <c r="C390" s="206" t="s">
        <v>96</v>
      </c>
      <c r="D390" s="5">
        <f>IF(OR(ISBLANK(B390),NOT(OR(C390="SD",C390="P"))),"",VLOOKUP(B390,Données!$AN$9:$AO$200,2,0))</f>
        <v>25</v>
      </c>
      <c r="E390" s="5">
        <f>IF(OR(ISBLANK(B390),OR(C390="Rec",C390="P")),"",IF(C390="SD",VLOOKUP($B390,Données!$AU$9:$AV$200,2,0),IF(C390="Ec",VLOOKUP($B390,Données!$AX$9:$AY$200,2,0),IF(C390="RecEc",VLOOKUP($B390,Données!$BA$9:$BB$200,2,0),VLOOKUP($B390,Données!$AQ$9:$AR$200,2,0)))))</f>
        <v>0</v>
      </c>
      <c r="G390" s="193"/>
      <c r="I390" s="194"/>
      <c r="J390" s="189"/>
    </row>
    <row r="391" spans="1:10" ht="13.5">
      <c r="A391" s="190"/>
      <c r="B391" s="203" t="s">
        <v>571</v>
      </c>
      <c r="C391" s="206" t="s">
        <v>96</v>
      </c>
      <c r="D391" s="5">
        <f>IF(OR(ISBLANK(B391),NOT(OR(C391="SD",C391="P"))),"",VLOOKUP(B391,Données!$AN$9:$AO$200,2,0))</f>
        <v>25</v>
      </c>
      <c r="E391" s="5">
        <f>IF(OR(ISBLANK(B391),OR(C391="Rec",C391="P")),"",IF(C391="SD",VLOOKUP($B391,Données!$AU$9:$AV$200,2,0),IF(C391="Ec",VLOOKUP($B391,Données!$AX$9:$AY$200,2,0),IF(C391="RecEc",VLOOKUP($B391,Données!$BA$9:$BB$200,2,0),VLOOKUP($B391,Données!$AQ$9:$AR$200,2,0)))))</f>
        <v>0</v>
      </c>
      <c r="F391" s="199"/>
      <c r="G391" s="193"/>
      <c r="I391" s="194"/>
      <c r="J391" s="189"/>
    </row>
    <row r="392" spans="1:10" ht="13.5">
      <c r="A392" s="190"/>
      <c r="B392" s="203" t="s">
        <v>566</v>
      </c>
      <c r="C392" s="206" t="s">
        <v>96</v>
      </c>
      <c r="D392" s="5">
        <f>IF(OR(ISBLANK(B392),NOT(OR(C392="SD",C392="P"))),"",VLOOKUP(B392,Données!$AN$9:$AO$200,2,0))</f>
        <v>21</v>
      </c>
      <c r="E392" s="5">
        <f>IF(OR(ISBLANK(B392),OR(C392="Rec",C392="P")),"",IF(C392="SD",VLOOKUP($B392,Données!$AU$9:$AV$200,2,0),IF(C392="Ec",VLOOKUP($B392,Données!$AX$9:$AY$200,2,0),IF(C392="RecEc",VLOOKUP($B392,Données!$BA$9:$BB$200,2,0),VLOOKUP($B392,Données!$AQ$9:$AR$200,2,0)))))</f>
        <v>0</v>
      </c>
      <c r="F392" s="199"/>
      <c r="G392" s="193"/>
      <c r="I392" s="194"/>
      <c r="J392" s="189"/>
    </row>
    <row r="393" spans="1:10" ht="13.5">
      <c r="A393" s="190"/>
      <c r="B393" s="203" t="s">
        <v>572</v>
      </c>
      <c r="C393" s="206" t="s">
        <v>96</v>
      </c>
      <c r="D393" s="5">
        <f>IF(OR(ISBLANK(B393),NOT(OR(C393="SD",C393="P"))),"",VLOOKUP(B393,Données!$AN$9:$AO$200,2,0))</f>
        <v>17</v>
      </c>
      <c r="E393" s="5">
        <f>IF(OR(ISBLANK(B393),OR(C393="Rec",C393="P")),"",IF(C393="SD",VLOOKUP($B393,Données!$AU$9:$AV$200,2,0),IF(C393="Ec",VLOOKUP($B393,Données!$AX$9:$AY$200,2,0),IF(C393="RecEc",VLOOKUP($B393,Données!$BA$9:$BB$200,2,0),VLOOKUP($B393,Données!$AQ$9:$AR$200,2,0)))))</f>
        <v>0</v>
      </c>
      <c r="F393" s="199"/>
      <c r="G393" s="193"/>
      <c r="I393" s="194"/>
      <c r="J393" s="189"/>
    </row>
    <row r="394" spans="1:10" ht="13.5">
      <c r="A394" s="190"/>
      <c r="B394" s="203" t="s">
        <v>573</v>
      </c>
      <c r="C394" s="206" t="s">
        <v>96</v>
      </c>
      <c r="D394" s="5">
        <f>IF(OR(ISBLANK(B394),NOT(OR(C394="SD",C394="P"))),"",VLOOKUP(B394,Données!$AN$9:$AO$200,2,0))</f>
        <v>17</v>
      </c>
      <c r="E394" s="5">
        <f>IF(OR(ISBLANK(B394),OR(C394="Rec",C394="P")),"",IF(C394="SD",VLOOKUP($B394,Données!$AU$9:$AV$200,2,0),IF(C394="Ec",VLOOKUP($B394,Données!$AX$9:$AY$200,2,0),IF(C394="RecEc",VLOOKUP($B394,Données!$BA$9:$BB$200,2,0),VLOOKUP($B394,Données!$AQ$9:$AR$200,2,0)))))</f>
        <v>0</v>
      </c>
      <c r="F394" s="199"/>
      <c r="G394" s="193"/>
      <c r="I394" s="194"/>
      <c r="J394" s="189"/>
    </row>
    <row r="395" spans="1:10" ht="13.5">
      <c r="A395" s="190"/>
      <c r="B395" s="203" t="s">
        <v>561</v>
      </c>
      <c r="C395" s="209" t="s">
        <v>92</v>
      </c>
      <c r="D395" s="5">
        <f>IF(OR(ISBLANK(B395),NOT(OR(C395="SD",C395="P"))),"",VLOOKUP(B395,Données!$AN$9:$AO$200,2,0))</f>
      </c>
      <c r="E395" s="5">
        <f>IF(OR(ISBLANK(B395),OR(C395="Rec",C395="P")),"",IF(C395="SD",VLOOKUP($B395,Données!$AU$9:$AV$200,2,0),IF(C395="Ec",VLOOKUP($B395,Données!$AX$9:$AY$200,2,0),IF(C395="RecEc",VLOOKUP($B395,Données!$BA$9:$BB$200,2,0),VLOOKUP($B395,Données!$AQ$9:$AR$200,2,0)))))</f>
        <v>0</v>
      </c>
      <c r="F395" s="199"/>
      <c r="G395" s="193"/>
      <c r="I395" s="194"/>
      <c r="J395" s="189"/>
    </row>
    <row r="396" spans="1:10" ht="13.5">
      <c r="A396" s="190"/>
      <c r="B396" s="203" t="s">
        <v>562</v>
      </c>
      <c r="C396" s="209" t="s">
        <v>92</v>
      </c>
      <c r="D396" s="5">
        <f>IF(OR(ISBLANK(B396),NOT(OR(C396="SD",C396="P"))),"",VLOOKUP(B396,Données!$AN$9:$AO$200,2,0))</f>
      </c>
      <c r="E396" s="5">
        <f>IF(OR(ISBLANK(B396),OR(C396="Rec",C396="P")),"",IF(C396="SD",VLOOKUP($B396,Données!$AU$9:$AV$200,2,0),IF(C396="Ec",VLOOKUP($B396,Données!$AX$9:$AY$200,2,0),IF(C396="RecEc",VLOOKUP($B396,Données!$BA$9:$BB$200,2,0),VLOOKUP($B396,Données!$AQ$9:$AR$200,2,0)))))</f>
        <v>0</v>
      </c>
      <c r="F396" s="207"/>
      <c r="G396" s="193"/>
      <c r="I396" s="194"/>
      <c r="J396" s="189"/>
    </row>
    <row r="397" spans="1:10" ht="13.5">
      <c r="A397" s="190"/>
      <c r="B397" s="203" t="s">
        <v>574</v>
      </c>
      <c r="C397" s="205" t="s">
        <v>539</v>
      </c>
      <c r="D397" s="5">
        <f>IF(OR(ISBLANK(B397),NOT(OR(C397="SD",C397="P"))),"",VLOOKUP(B397,Données!$AN$9:$AO$200,2,0))</f>
      </c>
      <c r="E397" s="5">
        <f>IF(OR(ISBLANK(B397),OR(C397="Rec",C397="P")),"",IF(C397="SD",VLOOKUP($B397,Données!$AU$9:$AV$200,2,0),IF(C397="Ec",VLOOKUP($B397,Données!$AX$9:$AY$200,2,0),IF(C397="RecEc",VLOOKUP($B397,Données!$BA$9:$BB$200,2,0),VLOOKUP($B397,Données!$AQ$9:$AR$200,2,0)))))</f>
        <v>0</v>
      </c>
      <c r="F397" s="207"/>
      <c r="G397" s="193"/>
      <c r="I397" s="194"/>
      <c r="J397" s="189"/>
    </row>
    <row r="398" spans="1:10" ht="13.5">
      <c r="A398" s="190"/>
      <c r="B398" s="203" t="s">
        <v>560</v>
      </c>
      <c r="C398" s="205" t="s">
        <v>539</v>
      </c>
      <c r="D398" s="5">
        <f>IF(OR(ISBLANK(B398),NOT(OR(C398="SD",C398="P"))),"",VLOOKUP(B398,Données!$AN$9:$AO$200,2,0))</f>
      </c>
      <c r="E398" s="5">
        <f>IF(OR(ISBLANK(B398),OR(C398="Rec",C398="P")),"",IF(C398="SD",VLOOKUP($B398,Données!$AU$9:$AV$200,2,0),IF(C398="Ec",VLOOKUP($B398,Données!$AX$9:$AY$200,2,0),IF(C398="RecEc",VLOOKUP($B398,Données!$BA$9:$BB$200,2,0),VLOOKUP($B398,Données!$AQ$9:$AR$200,2,0)))))</f>
        <v>0</v>
      </c>
      <c r="F398" s="207"/>
      <c r="G398" s="193"/>
      <c r="I398" s="194"/>
      <c r="J398" s="189"/>
    </row>
    <row r="399" spans="1:10" ht="13.5">
      <c r="A399" s="190"/>
      <c r="B399" s="203" t="s">
        <v>514</v>
      </c>
      <c r="C399" s="167" t="s">
        <v>535</v>
      </c>
      <c r="D399" s="5">
        <f>IF(OR(ISBLANK(B399),NOT(OR(C399="SD",C399="P"))),"",VLOOKUP(B399,Données!$AN$9:$AO$200,2,0))</f>
      </c>
      <c r="E399" s="5">
        <f>IF(OR(ISBLANK(B399),OR(C399="Rec",C399="P")),"",IF(C399="SD",VLOOKUP($B399,Données!$AU$9:$AV$200,2,0),IF(C399="Ec",VLOOKUP($B399,Données!$AX$9:$AY$200,2,0),IF(C399="RecEc",VLOOKUP($B399,Données!$BA$9:$BB$200,2,0),VLOOKUP($B399,Données!$AQ$9:$AR$200,2,0)))))</f>
        <v>8</v>
      </c>
      <c r="F399" s="199"/>
      <c r="G399" s="193"/>
      <c r="I399" s="194"/>
      <c r="J399" s="189"/>
    </row>
    <row r="400" spans="1:10" ht="13.5">
      <c r="A400" s="190"/>
      <c r="B400" s="203"/>
      <c r="C400" s="5"/>
      <c r="D400" s="5">
        <f>IF(OR(ISBLANK(B400),NOT(OR(C400="SD",C400="P"))),"",VLOOKUP(B400,Données!$AN$9:$AO$200,2,0))</f>
      </c>
      <c r="E400" s="5">
        <f>IF(OR(ISBLANK(B400),OR(C400="Rec",C400="P")),"",IF(C400="SD",VLOOKUP($B400,Données!$AU$9:$AV$200,2,0),IF(C400="Ec",VLOOKUP($B400,Données!$AX$9:$AY$200,2,0),IF(C400="RecEc",VLOOKUP($B400,Données!$BA$9:$BB$200,2,0),VLOOKUP($B400,Données!$AQ$9:$AR$200,2,0)))))</f>
        <v>0</v>
      </c>
      <c r="F400" s="199"/>
      <c r="G400" s="193"/>
      <c r="I400" s="194"/>
      <c r="J400" s="189"/>
    </row>
    <row r="401" spans="1:10" ht="13.5">
      <c r="A401" s="190"/>
      <c r="B401" s="203"/>
      <c r="C401" s="5"/>
      <c r="D401" s="5">
        <f>IF(OR(ISBLANK(B401),NOT(OR(C401="SD",C401="P"))),"",VLOOKUP(B401,Données!$AN$9:$AO$200,2,0))</f>
      </c>
      <c r="E401" s="5">
        <f>IF(OR(ISBLANK(B401),OR(C401="Rec",C401="P")),"",IF(C401="SD",VLOOKUP($B401,Données!$AU$9:$AV$200,2,0),IF(C401="Ec",VLOOKUP($B401,Données!$AX$9:$AY$200,2,0),IF(C401="RecEc",VLOOKUP($B401,Données!$BA$9:$BB$200,2,0),VLOOKUP($B401,Données!$AQ$9:$AR$200,2,0)))))</f>
        <v>0</v>
      </c>
      <c r="F401" s="199"/>
      <c r="G401" s="193"/>
      <c r="I401" s="194"/>
      <c r="J401" s="189"/>
    </row>
    <row r="402" spans="1:10" ht="13.5">
      <c r="A402" s="190"/>
      <c r="B402" s="203"/>
      <c r="C402" s="5"/>
      <c r="D402" s="5">
        <f>IF(OR(ISBLANK(B402),NOT(OR(C402="SD",C402="P"))),"",VLOOKUP(B402,Données!$AN$9:$AO$200,2,0))</f>
      </c>
      <c r="E402" s="5">
        <f>IF(OR(ISBLANK(B402),OR(C402="Rec",C402="P")),"",IF(C402="SD",VLOOKUP($B402,Données!$AU$9:$AV$200,2,0),IF(C402="Ec",VLOOKUP($B402,Données!$AX$9:$AY$200,2,0),IF(C402="RecEc",VLOOKUP($B402,Données!$BA$9:$BB$200,2,0),VLOOKUP($B402,Données!$AQ$9:$AR$200,2,0)))))</f>
        <v>0</v>
      </c>
      <c r="F402" s="199"/>
      <c r="G402" s="193"/>
      <c r="I402" s="194"/>
      <c r="J402" s="189"/>
    </row>
    <row r="403" spans="1:10" ht="13.5">
      <c r="A403" s="190"/>
      <c r="B403" s="203"/>
      <c r="C403" s="5"/>
      <c r="D403" s="5">
        <f>IF(OR(ISBLANK(B403),NOT(OR(C403="SD",C403="P"))),"",VLOOKUP(B403,Données!$AN$9:$AO$200,2,0))</f>
      </c>
      <c r="E403" s="5">
        <f>IF(OR(ISBLANK(B403),OR(C403="Rec",C403="P")),"",IF(C403="SD",VLOOKUP($B403,Données!$AU$9:$AV$200,2,0),IF(C403="Ec",VLOOKUP($B403,Données!$AX$9:$AY$200,2,0),IF(C403="RecEc",VLOOKUP($B403,Données!$BA$9:$BB$200,2,0),VLOOKUP($B403,Données!$AQ$9:$AR$200,2,0)))))</f>
        <v>0</v>
      </c>
      <c r="G403" s="193"/>
      <c r="I403" s="194"/>
      <c r="J403" s="189"/>
    </row>
    <row r="404" spans="1:10" ht="13.5">
      <c r="A404" s="190"/>
      <c r="B404" s="203"/>
      <c r="C404" s="5"/>
      <c r="D404" s="5">
        <f>IF(OR(ISBLANK(B404),NOT(OR(C404="SD",C404="P"))),"",VLOOKUP(B404,Données!$AN$9:$AO$200,2,0))</f>
      </c>
      <c r="E404" s="5">
        <f>IF(OR(ISBLANK(B404),OR(C404="Rec",C404="P")),"",IF(C404="SD",VLOOKUP($B404,Données!$AU$9:$AV$200,2,0),IF(C404="Ec",VLOOKUP($B404,Données!$AX$9:$AY$200,2,0),IF(C404="RecEc",VLOOKUP($B404,Données!$BA$9:$BB$200,2,0),VLOOKUP($B404,Données!$AQ$9:$AR$200,2,0)))))</f>
        <v>0</v>
      </c>
      <c r="G404" s="193"/>
      <c r="I404" s="194"/>
      <c r="J404" s="189"/>
    </row>
    <row r="405" spans="1:10" ht="13.5">
      <c r="A405" s="190"/>
      <c r="B405" s="203"/>
      <c r="C405" s="5"/>
      <c r="D405" s="5">
        <f>IF(OR(ISBLANK(B405),NOT(OR(C405="SD",C405="P"))),"",VLOOKUP(B405,Données!$AN$9:$AO$200,2,0))</f>
      </c>
      <c r="E405" s="5">
        <f>IF(OR(ISBLANK(B405),OR(C405="Rec",C405="P")),"",IF(C405="SD",VLOOKUP($B405,Données!$AU$9:$AV$200,2,0),IF(C405="Ec",VLOOKUP($B405,Données!$AX$9:$AY$200,2,0),IF(C405="RecEc",VLOOKUP($B405,Données!$BA$9:$BB$200,2,0),VLOOKUP($B405,Données!$AQ$9:$AR$200,2,0)))))</f>
        <v>0</v>
      </c>
      <c r="G405" s="193"/>
      <c r="I405" s="194"/>
      <c r="J405" s="189"/>
    </row>
    <row r="406" spans="1:10" ht="13.5">
      <c r="A406" s="190"/>
      <c r="B406" s="203"/>
      <c r="C406" s="5"/>
      <c r="D406" s="5">
        <f>IF(OR(ISBLANK(B406),NOT(OR(C406="SD",C406="P"))),"",VLOOKUP(B406,Données!$AN$9:$AO$200,2,0))</f>
      </c>
      <c r="E406" s="5">
        <f>IF(OR(ISBLANK(B406),OR(C406="Rec",C406="P")),"",IF(C406="SD",VLOOKUP($B406,Données!$AU$9:$AV$200,2,0),IF(C406="Ec",VLOOKUP($B406,Données!$AX$9:$AY$200,2,0),IF(C406="RecEc",VLOOKUP($B406,Données!$BA$9:$BB$200,2,0),VLOOKUP($B406,Données!$AQ$9:$AR$200,2,0)))))</f>
        <v>0</v>
      </c>
      <c r="G406" s="193"/>
      <c r="I406" s="194"/>
      <c r="J406" s="189"/>
    </row>
    <row r="407" spans="1:10" ht="13.5">
      <c r="A407" s="190"/>
      <c r="B407" s="203"/>
      <c r="C407" s="5"/>
      <c r="D407" s="5">
        <f>IF(OR(ISBLANK(B407),NOT(OR(C407="SD",C407="P"))),"",VLOOKUP(B407,Données!$AN$9:$AO$200,2,0))</f>
      </c>
      <c r="E407" s="5">
        <f>IF(OR(ISBLANK(B407),OR(C407="Rec",C407="P")),"",IF(C407="SD",VLOOKUP($B407,Données!$AU$9:$AV$200,2,0),IF(C407="Ec",VLOOKUP($B407,Données!$AX$9:$AY$200,2,0),IF(C407="RecEc",VLOOKUP($B407,Données!$BA$9:$BB$200,2,0),VLOOKUP($B407,Données!$AQ$9:$AR$200,2,0)))))</f>
        <v>0</v>
      </c>
      <c r="G407" s="193"/>
      <c r="I407" s="194"/>
      <c r="J407" s="189"/>
    </row>
    <row r="408" spans="1:10" ht="13.5">
      <c r="A408" s="190"/>
      <c r="B408" s="203"/>
      <c r="C408" s="5"/>
      <c r="E408" s="5">
        <f>IF(OR(ISBLANK(B408),OR(C408="Rec",C408="P")),"",IF(C408="SD",VLOOKUP($B408,Données!$AU$9:$AV$200,2,0),IF(C408="Ec",VLOOKUP($B408,Données!$AX$9:$AY$200,2,0),IF(C408="RecEc",VLOOKUP($B408,Données!$BA$9:$BB$200,2,0),VLOOKUP($B408,Données!$AQ$9:$AR$200,2,0)))))</f>
        <v>0</v>
      </c>
      <c r="G408" s="193"/>
      <c r="I408" s="194"/>
      <c r="J408" s="189"/>
    </row>
    <row r="409" spans="1:10" ht="13.5">
      <c r="A409" s="190"/>
      <c r="B409" s="203"/>
      <c r="C409" s="5"/>
      <c r="E409" s="5">
        <f>IF(OR(ISBLANK(B409),OR(C409="Rec",C409="P")),"",IF(C409="SD",VLOOKUP($B409,Données!$AU$9:$AV$200,2,0),IF(C409="Ec",VLOOKUP($B409,Données!$AX$9:$AY$200,2,0),IF(C409="RecEc",VLOOKUP($B409,Données!$BA$9:$BB$200,2,0),VLOOKUP($B409,Données!$AQ$9:$AR$200,2,0)))))</f>
        <v>0</v>
      </c>
      <c r="G409" s="193"/>
      <c r="I409" s="194"/>
      <c r="J409" s="189"/>
    </row>
    <row r="410" spans="1:10" ht="13.5">
      <c r="A410" s="190"/>
      <c r="B410" s="203"/>
      <c r="C410" s="5"/>
      <c r="D410" s="5">
        <f>IF(OR(ISBLANK(B410),NOT(OR(C410="SD",C410="P"))),"",VLOOKUP(B410,Données!$AN$9:$AO$200,2,0))</f>
      </c>
      <c r="E410" s="5">
        <f>IF(OR(ISBLANK(B410),OR(C410="Rec",C410="P")),"",IF(C410="SD",VLOOKUP($B410,Données!$AU$9:$AV$200,2,0),IF(C410="Ec",VLOOKUP($B410,Données!$AX$9:$AY$200,2,0),IF(C410="RecEc",VLOOKUP($B410,Données!$BA$9:$BB$200,2,0),VLOOKUP($B410,Données!$AQ$9:$AR$200,2,0)))))</f>
        <v>0</v>
      </c>
      <c r="G410" s="193"/>
      <c r="I410" s="194"/>
      <c r="J410" s="189"/>
    </row>
    <row r="411" spans="1:10" ht="13.5">
      <c r="A411" s="190"/>
      <c r="B411" s="203"/>
      <c r="C411" s="5"/>
      <c r="D411" s="5">
        <f>IF(OR(ISBLANK(B411),NOT(OR(C411="SD",C411="P"))),"",VLOOKUP(B411,Données!$AN$9:$AO$200,2,0))</f>
      </c>
      <c r="E411" s="5">
        <f>IF(OR(ISBLANK(B411),OR(C411="Rec",C411="P")),"",IF(C411="SD",VLOOKUP($B411,Données!$AU$9:$AV$200,2,0),IF(C411="Ec",VLOOKUP($B411,Données!$AX$9:$AY$200,2,0),IF(C411="RecEc",VLOOKUP($B411,Données!$BA$9:$BB$200,2,0),VLOOKUP($B411,Données!$AQ$9:$AR$200,2,0)))))</f>
        <v>0</v>
      </c>
      <c r="G411" s="193"/>
      <c r="I411" s="194"/>
      <c r="J411" s="189"/>
    </row>
    <row r="412" spans="1:10" ht="13.5">
      <c r="A412" s="190"/>
      <c r="B412" s="203"/>
      <c r="C412" s="5"/>
      <c r="D412" s="5">
        <f>IF(OR(ISBLANK(B412),NOT(OR(C412="SD",C412="P"))),"",VLOOKUP(B412,Données!$AN$9:$AO$200,2,0))</f>
      </c>
      <c r="E412" s="5">
        <f>IF(OR(ISBLANK(B412),OR(C412="Rec",C412="P")),"",IF(C412="SD",VLOOKUP($B412,Données!$AU$9:$AV$200,2,0),IF(C412="Ec",VLOOKUP($B412,Données!$AX$9:$AY$200,2,0),IF(C412="RecEc",VLOOKUP($B412,Données!$BA$9:$BB$200,2,0),VLOOKUP($B412,Données!$AQ$9:$AR$200,2,0)))))</f>
        <v>0</v>
      </c>
      <c r="G412" s="193"/>
      <c r="I412" s="194"/>
      <c r="J412" s="189"/>
    </row>
    <row r="413" spans="1:10" ht="13.5">
      <c r="A413" s="190"/>
      <c r="B413" s="203"/>
      <c r="C413" s="5"/>
      <c r="D413" s="5">
        <f>IF(OR(ISBLANK(B413),NOT(OR(C413="SD",C413="P"))),"",VLOOKUP(B413,Données!$AN$9:$AO$200,2,0))</f>
      </c>
      <c r="E413" s="5">
        <f>IF(OR(ISBLANK(B413),OR(C413="Rec",C413="P")),"",IF(C413="SD",VLOOKUP($B413,Données!$AU$9:$AV$200,2,0),IF(C413="Ec",VLOOKUP($B413,Données!$AX$9:$AY$200,2,0),IF(C413="RecEc",VLOOKUP($B413,Données!$BA$9:$BB$200,2,0),VLOOKUP($B413,Données!$AQ$9:$AR$200,2,0)))))</f>
        <v>0</v>
      </c>
      <c r="G413" s="193"/>
      <c r="I413" s="194"/>
      <c r="J413" s="189"/>
    </row>
    <row r="414" spans="1:10" ht="12.75">
      <c r="A414" s="204">
        <v>41744</v>
      </c>
      <c r="B414" s="191" t="s">
        <v>541</v>
      </c>
      <c r="C414" s="191"/>
      <c r="D414" s="191"/>
      <c r="E414" s="191"/>
      <c r="G414" s="193"/>
      <c r="I414" s="194"/>
      <c r="J414" s="189"/>
    </row>
    <row r="415" spans="1:10" ht="12.75">
      <c r="A415" s="204"/>
      <c r="B415" s="195" t="s">
        <v>543</v>
      </c>
      <c r="C415" s="196" t="s">
        <v>544</v>
      </c>
      <c r="D415" s="197" t="s">
        <v>545</v>
      </c>
      <c r="E415" s="198" t="s">
        <v>544</v>
      </c>
      <c r="G415" s="193"/>
      <c r="I415" s="194"/>
      <c r="J415" s="189"/>
    </row>
    <row r="416" spans="1:10" ht="12.75">
      <c r="A416" s="204"/>
      <c r="B416" s="2">
        <f aca="true" t="shared" si="36" ref="B416:B437">IF(C503="SD",B503,"")</f>
        <v>0</v>
      </c>
      <c r="C416" s="200">
        <f>IF(ISBLANK(B416),"",VLOOKUP(B416,Données!$BG$9:$BH$200,2,0))</f>
        <v>0</v>
      </c>
      <c r="D416" s="48">
        <f aca="true" t="shared" si="37" ref="D416:D437">IF(C503="R",B503,"")</f>
        <v>0</v>
      </c>
      <c r="E416" s="189">
        <f>IF(ISBLANK(D416),"",VLOOKUP(D416,Données!$BJ$9:$BK$200,2,0))</f>
        <v>0</v>
      </c>
      <c r="G416" s="193"/>
      <c r="I416" s="194"/>
      <c r="J416" s="189"/>
    </row>
    <row r="417" spans="1:10" ht="12.75">
      <c r="A417" s="204"/>
      <c r="B417" s="2">
        <f t="shared" si="36"/>
        <v>0</v>
      </c>
      <c r="C417" s="200">
        <f>IF(ISBLANK(B417),"",VLOOKUP(B417,Données!$BG$9:$BH$200,2,0))</f>
        <v>0</v>
      </c>
      <c r="D417" s="48">
        <f t="shared" si="37"/>
        <v>0</v>
      </c>
      <c r="E417" s="189">
        <f>IF(ISBLANK(D417),"",VLOOKUP(D417,Données!$BJ$9:$BK$200,2,0))</f>
        <v>0</v>
      </c>
      <c r="G417" s="193"/>
      <c r="I417" s="194"/>
      <c r="J417" s="189"/>
    </row>
    <row r="418" spans="1:10" ht="12.75">
      <c r="A418" s="204"/>
      <c r="B418" s="2">
        <f t="shared" si="36"/>
        <v>0</v>
      </c>
      <c r="C418" s="200">
        <f>IF(ISBLANK(B418),"",VLOOKUP(B418,Données!$BG$9:$BH$200,2,0))</f>
        <v>0</v>
      </c>
      <c r="D418" s="48">
        <f t="shared" si="37"/>
        <v>0</v>
      </c>
      <c r="E418" s="189">
        <f>IF(ISBLANK(D418),"",VLOOKUP(D418,Données!$BJ$9:$BK$200,2,0))</f>
        <v>0</v>
      </c>
      <c r="G418" s="193"/>
      <c r="I418" s="194"/>
      <c r="J418" s="189"/>
    </row>
    <row r="419" spans="1:10" ht="12.75">
      <c r="A419" s="204"/>
      <c r="B419" s="2">
        <f t="shared" si="36"/>
        <v>0</v>
      </c>
      <c r="C419" s="200">
        <f>IF(ISBLANK(B419),"",VLOOKUP(B419,Données!$BG$9:$BH$200,2,0))</f>
        <v>3.9375</v>
      </c>
      <c r="D419" s="48">
        <f t="shared" si="37"/>
        <v>0</v>
      </c>
      <c r="E419" s="189">
        <f>IF(ISBLANK(D419),"",VLOOKUP(D419,Données!$BJ$9:$BK$200,2,0))</f>
        <v>0</v>
      </c>
      <c r="G419" s="193"/>
      <c r="I419" s="194"/>
      <c r="J419" s="189"/>
    </row>
    <row r="420" spans="1:10" ht="12.75">
      <c r="A420" s="204"/>
      <c r="B420" s="2">
        <f t="shared" si="36"/>
        <v>0</v>
      </c>
      <c r="C420" s="200">
        <f>IF(ISBLANK(B420),"",VLOOKUP(B420,Données!$BG$9:$BH$200,2,0))</f>
        <v>0</v>
      </c>
      <c r="D420" s="48">
        <f t="shared" si="37"/>
        <v>0</v>
      </c>
      <c r="E420" s="189">
        <f>IF(ISBLANK(D420),"",VLOOKUP(D420,Données!$BJ$9:$BK$200,2,0))</f>
        <v>21</v>
      </c>
      <c r="G420" s="193"/>
      <c r="I420" s="194"/>
      <c r="J420" s="189"/>
    </row>
    <row r="421" spans="1:10" ht="12.75">
      <c r="A421" s="204"/>
      <c r="B421" s="2">
        <f t="shared" si="36"/>
        <v>0</v>
      </c>
      <c r="C421" s="200">
        <f>IF(ISBLANK(B421),"",VLOOKUP(B421,Données!$BG$9:$BH$200,2,0))</f>
        <v>0</v>
      </c>
      <c r="D421" s="48">
        <f t="shared" si="37"/>
        <v>0</v>
      </c>
      <c r="E421" s="189">
        <f>IF(ISBLANK(D421),"",VLOOKUP(D421,Données!$BJ$9:$BK$200,2,0))</f>
        <v>3.5</v>
      </c>
      <c r="G421" s="193"/>
      <c r="I421" s="194"/>
      <c r="J421" s="189"/>
    </row>
    <row r="422" spans="1:10" ht="12.75">
      <c r="A422" s="204"/>
      <c r="B422" s="2">
        <f t="shared" si="36"/>
        <v>0</v>
      </c>
      <c r="C422" s="200">
        <f>IF(ISBLANK(B422),"",VLOOKUP(B422,Données!$BG$9:$BH$200,2,0))</f>
        <v>0</v>
      </c>
      <c r="D422" s="48">
        <f t="shared" si="37"/>
        <v>0</v>
      </c>
      <c r="E422" s="189">
        <f>IF(ISBLANK(D422),"",VLOOKUP(D422,Données!$BJ$9:$BK$200,2,0))</f>
        <v>7</v>
      </c>
      <c r="G422" s="193"/>
      <c r="I422" s="194"/>
      <c r="J422" s="189"/>
    </row>
    <row r="423" spans="1:10" ht="12.75">
      <c r="A423" s="204"/>
      <c r="B423" s="2">
        <f t="shared" si="36"/>
        <v>0</v>
      </c>
      <c r="C423" s="200">
        <f>IF(ISBLANK(B423),"",VLOOKUP(B423,Données!$BG$9:$BH$200,2,0))</f>
        <v>0</v>
      </c>
      <c r="D423" s="48">
        <f t="shared" si="37"/>
        <v>0</v>
      </c>
      <c r="E423" s="189">
        <f>IF(ISBLANK(D423),"",VLOOKUP(D423,Données!$BJ$9:$BK$200,2,0))</f>
        <v>8.75</v>
      </c>
      <c r="G423" s="193"/>
      <c r="I423" s="194"/>
      <c r="J423" s="189"/>
    </row>
    <row r="424" spans="1:10" ht="12.75">
      <c r="A424" s="204"/>
      <c r="B424" s="2">
        <f t="shared" si="36"/>
        <v>0</v>
      </c>
      <c r="C424" s="200">
        <f>IF(ISBLANK(B424),"",VLOOKUP(B424,Données!$BG$9:$BH$200,2,0))</f>
        <v>0</v>
      </c>
      <c r="D424" s="48">
        <f t="shared" si="37"/>
        <v>0</v>
      </c>
      <c r="E424" s="189">
        <f>IF(ISBLANK(D424),"",VLOOKUP(D424,Données!$BJ$9:$BK$200,2,0))</f>
        <v>28</v>
      </c>
      <c r="G424" s="193"/>
      <c r="I424" s="194"/>
      <c r="J424" s="189"/>
    </row>
    <row r="425" spans="1:10" ht="12.75">
      <c r="A425" s="204"/>
      <c r="B425" s="2">
        <f t="shared" si="36"/>
        <v>0</v>
      </c>
      <c r="C425" s="200">
        <f>IF(ISBLANK(B425),"",VLOOKUP(B425,Données!$BG$9:$BH$200,2,0))</f>
        <v>0</v>
      </c>
      <c r="D425" s="48">
        <f t="shared" si="37"/>
        <v>0</v>
      </c>
      <c r="E425" s="189">
        <f>IF(ISBLANK(D425),"",VLOOKUP(D425,Données!$BJ$9:$BK$200,2,0))</f>
        <v>28</v>
      </c>
      <c r="G425" s="193"/>
      <c r="I425" s="194"/>
      <c r="J425" s="189"/>
    </row>
    <row r="426" spans="1:10" ht="12.75">
      <c r="A426" s="204"/>
      <c r="B426" s="2">
        <f t="shared" si="36"/>
        <v>0</v>
      </c>
      <c r="C426" s="200">
        <f>IF(ISBLANK(B426),"",VLOOKUP(B426,Données!$BG$9:$BH$200,2,0))</f>
        <v>0</v>
      </c>
      <c r="D426" s="48">
        <f t="shared" si="37"/>
        <v>0</v>
      </c>
      <c r="E426" s="189">
        <f>IF(ISBLANK(D426),"",VLOOKUP(D426,Données!$BJ$9:$BK$200,2,0))</f>
        <v>17.5</v>
      </c>
      <c r="G426" s="193"/>
      <c r="I426" s="194"/>
      <c r="J426" s="189"/>
    </row>
    <row r="427" spans="1:10" ht="12.75">
      <c r="A427" s="204"/>
      <c r="B427" s="2">
        <f t="shared" si="36"/>
        <v>0</v>
      </c>
      <c r="C427" s="200">
        <f>IF(ISBLANK(B427),"",VLOOKUP(B427,Données!$BG$9:$BH$200,2,0))</f>
        <v>0</v>
      </c>
      <c r="D427" s="48">
        <f t="shared" si="37"/>
        <v>0</v>
      </c>
      <c r="E427" s="189">
        <f>IF(ISBLANK(D427),"",VLOOKUP(D427,Données!$BJ$9:$BK$200,2,0))</f>
        <v>10.5</v>
      </c>
      <c r="G427" s="193"/>
      <c r="I427" s="194"/>
      <c r="J427" s="189"/>
    </row>
    <row r="428" spans="1:10" ht="12.75">
      <c r="A428" s="204"/>
      <c r="B428" s="2">
        <f t="shared" si="36"/>
        <v>0</v>
      </c>
      <c r="C428" s="200">
        <f>IF(ISBLANK(B428),"",VLOOKUP(B428,Données!$BG$9:$BH$200,2,0))</f>
        <v>0</v>
      </c>
      <c r="D428" s="48">
        <f t="shared" si="37"/>
        <v>0</v>
      </c>
      <c r="E428" s="189">
        <f>IF(ISBLANK(D428),"",VLOOKUP(D428,Données!$BJ$9:$BK$200,2,0))</f>
        <v>17.5</v>
      </c>
      <c r="G428" s="193"/>
      <c r="I428" s="194"/>
      <c r="J428" s="189"/>
    </row>
    <row r="429" spans="1:10" ht="12.75">
      <c r="A429" s="204"/>
      <c r="B429" s="2">
        <f t="shared" si="36"/>
        <v>0</v>
      </c>
      <c r="C429" s="200">
        <f>IF(ISBLANK(B429),"",VLOOKUP(B429,Données!$BG$9:$BH$200,2,0))</f>
        <v>0</v>
      </c>
      <c r="D429" s="48">
        <f t="shared" si="37"/>
        <v>0</v>
      </c>
      <c r="E429" s="189">
        <f>IF(ISBLANK(D429),"",VLOOKUP(D429,Données!$BJ$9:$BK$200,2,0))</f>
        <v>35</v>
      </c>
      <c r="G429" s="193"/>
      <c r="I429" s="194"/>
      <c r="J429" s="189"/>
    </row>
    <row r="430" spans="1:10" ht="12.75">
      <c r="A430" s="204"/>
      <c r="B430" s="2">
        <f t="shared" si="36"/>
        <v>0</v>
      </c>
      <c r="C430" s="200">
        <f>IF(ISBLANK(B430),"",VLOOKUP(B430,Données!$BG$9:$BH$200,2,0))</f>
        <v>0</v>
      </c>
      <c r="D430" s="48">
        <f t="shared" si="37"/>
        <v>0</v>
      </c>
      <c r="E430" s="189">
        <f>IF(ISBLANK(D430),"",VLOOKUP(D430,Données!$BJ$9:$BK$200,2,0))</f>
        <v>6.44</v>
      </c>
      <c r="G430" s="193"/>
      <c r="I430" s="194"/>
      <c r="J430" s="189"/>
    </row>
    <row r="431" spans="1:10" ht="12.75">
      <c r="A431" s="204"/>
      <c r="B431" s="2">
        <f t="shared" si="36"/>
        <v>0</v>
      </c>
      <c r="C431" s="200">
        <f>IF(ISBLANK(B431),"",VLOOKUP(B431,Données!$BG$9:$BH$200,2,0))</f>
        <v>0</v>
      </c>
      <c r="D431" s="48">
        <f t="shared" si="37"/>
        <v>0</v>
      </c>
      <c r="E431" s="189">
        <f>IF(ISBLANK(D431),"",VLOOKUP(D431,Données!$BJ$9:$BK$200,2,0))</f>
        <v>19.32</v>
      </c>
      <c r="G431" s="193"/>
      <c r="I431" s="194"/>
      <c r="J431" s="189"/>
    </row>
    <row r="432" spans="1:10" ht="12.75">
      <c r="A432" s="204"/>
      <c r="B432" s="2">
        <f t="shared" si="36"/>
        <v>0</v>
      </c>
      <c r="C432" s="200">
        <f>IF(ISBLANK(B432),"",VLOOKUP(B432,Données!$BG$9:$BH$200,2,0))</f>
        <v>0</v>
      </c>
      <c r="D432" s="48">
        <f t="shared" si="37"/>
        <v>0</v>
      </c>
      <c r="E432" s="189">
        <f>IF(ISBLANK(D432),"",VLOOKUP(D432,Données!$BJ$9:$BK$200,2,0))</f>
        <v>9.66</v>
      </c>
      <c r="G432" s="193"/>
      <c r="I432" s="194"/>
      <c r="J432" s="189"/>
    </row>
    <row r="433" spans="1:10" ht="12.75">
      <c r="A433" s="204"/>
      <c r="B433" s="2">
        <f t="shared" si="36"/>
        <v>0</v>
      </c>
      <c r="C433" s="200">
        <f>IF(ISBLANK(B433),"",VLOOKUP(B433,Données!$BG$9:$BH$200,2,0))</f>
        <v>0</v>
      </c>
      <c r="D433" s="48">
        <f t="shared" si="37"/>
        <v>0</v>
      </c>
      <c r="E433" s="189">
        <f>IF(ISBLANK(D433),"",VLOOKUP(D433,Données!$BJ$9:$BK$200,2,0))</f>
        <v>9.66</v>
      </c>
      <c r="G433" s="193"/>
      <c r="I433" s="194"/>
      <c r="J433" s="189"/>
    </row>
    <row r="434" spans="1:10" ht="12.75">
      <c r="A434" s="204"/>
      <c r="B434" s="2">
        <f t="shared" si="36"/>
        <v>0</v>
      </c>
      <c r="C434" s="200">
        <f>IF(ISBLANK(B434),"",VLOOKUP(B434,Données!$BG$9:$BH$200,2,0))</f>
        <v>0</v>
      </c>
      <c r="D434" s="48">
        <f t="shared" si="37"/>
        <v>0</v>
      </c>
      <c r="E434" s="189">
        <f>IF(ISBLANK(D434),"",VLOOKUP(D434,Données!$BJ$9:$BK$200,2,0))</f>
        <v>0</v>
      </c>
      <c r="G434" s="193"/>
      <c r="I434" s="194"/>
      <c r="J434" s="189"/>
    </row>
    <row r="435" spans="1:10" ht="12.75">
      <c r="A435" s="204"/>
      <c r="B435" s="2">
        <f t="shared" si="36"/>
        <v>0</v>
      </c>
      <c r="C435" s="200">
        <f>IF(ISBLANK(B435),"",VLOOKUP(B435,Données!$BG$9:$BH$200,2,0))</f>
        <v>0</v>
      </c>
      <c r="D435" s="48">
        <f t="shared" si="37"/>
        <v>0</v>
      </c>
      <c r="E435" s="189">
        <f>IF(ISBLANK(D435),"",VLOOKUP(D435,Données!$BJ$9:$BK$200,2,0))</f>
        <v>0</v>
      </c>
      <c r="G435" s="193"/>
      <c r="I435" s="194"/>
      <c r="J435" s="189"/>
    </row>
    <row r="436" spans="1:10" ht="12.75">
      <c r="A436" s="204"/>
      <c r="B436" s="2">
        <f t="shared" si="36"/>
        <v>0</v>
      </c>
      <c r="C436" s="200">
        <f>IF(ISBLANK(B436),"",VLOOKUP(B436,Données!$BG$9:$BH$200,2,0))</f>
        <v>0</v>
      </c>
      <c r="D436" s="48">
        <f t="shared" si="37"/>
        <v>0</v>
      </c>
      <c r="E436" s="189">
        <f>IF(ISBLANK(D436),"",VLOOKUP(D436,Données!$BJ$9:$BK$200,2,0))</f>
        <v>0</v>
      </c>
      <c r="G436" s="193"/>
      <c r="I436" s="194"/>
      <c r="J436" s="189"/>
    </row>
    <row r="437" spans="1:10" ht="12.75">
      <c r="A437" s="204"/>
      <c r="B437" s="2">
        <f t="shared" si="36"/>
        <v>0</v>
      </c>
      <c r="C437" s="200">
        <f>IF(ISBLANK(B437),"",VLOOKUP(B437,Données!$BG$9:$BH$200,2,0))</f>
        <v>0</v>
      </c>
      <c r="D437" s="48">
        <f t="shared" si="37"/>
        <v>0</v>
      </c>
      <c r="E437" s="189">
        <f>IF(ISBLANK(D437),"",VLOOKUP(D437,Données!$BJ$9:$BK$200,2,0))</f>
        <v>0</v>
      </c>
      <c r="G437" s="193"/>
      <c r="I437" s="194"/>
      <c r="J437" s="189"/>
    </row>
    <row r="438" spans="1:10" ht="12.75">
      <c r="A438" s="204"/>
      <c r="B438" s="2"/>
      <c r="C438" s="200"/>
      <c r="D438" s="48"/>
      <c r="E438" s="189"/>
      <c r="G438" s="193"/>
      <c r="I438" s="194"/>
      <c r="J438" s="189"/>
    </row>
    <row r="439" spans="1:10" ht="12.75">
      <c r="A439" s="204"/>
      <c r="B439" s="2"/>
      <c r="C439" s="200"/>
      <c r="D439" s="48"/>
      <c r="E439" s="189"/>
      <c r="G439" s="193"/>
      <c r="I439" s="194"/>
      <c r="J439" s="189"/>
    </row>
    <row r="440" spans="1:10" ht="12.75">
      <c r="A440" s="204"/>
      <c r="B440" s="2">
        <f>IF(C525="SD",B525,"")</f>
        <v>0</v>
      </c>
      <c r="C440" s="200">
        <f>IF(ISBLANK(B440),"",VLOOKUP(B440,Données!$BG$9:$BH$200,2,0))</f>
        <v>0</v>
      </c>
      <c r="D440" s="48">
        <f>IF(C525="R",B525,"")</f>
        <v>0</v>
      </c>
      <c r="E440" s="189">
        <f>IF(ISBLANK(D440),"",VLOOKUP(D440,Données!$BJ$9:$BK$200,2,0))</f>
        <v>0</v>
      </c>
      <c r="G440" s="193"/>
      <c r="I440" s="194"/>
      <c r="J440" s="189"/>
    </row>
    <row r="441" spans="1:10" ht="12.75">
      <c r="A441" s="204"/>
      <c r="B441" s="2">
        <f aca="true" t="shared" si="38" ref="B441:B442">IF(C528="SD",B528,"")</f>
        <v>0</v>
      </c>
      <c r="C441" s="200">
        <f>IF(ISBLANK(B441),"",VLOOKUP(B441,Données!$BG$9:$BH$200,2,0))</f>
        <v>0</v>
      </c>
      <c r="D441" s="48">
        <f aca="true" t="shared" si="39" ref="D441:D442">IF(C528="R",B528,"")</f>
        <v>0</v>
      </c>
      <c r="E441" s="189">
        <f>IF(ISBLANK(D441),"",VLOOKUP(D441,Données!$BJ$9:$BK$200,2,0))</f>
        <v>0</v>
      </c>
      <c r="G441" s="193"/>
      <c r="I441" s="194"/>
      <c r="J441" s="189"/>
    </row>
    <row r="442" spans="1:10" ht="12.75">
      <c r="A442" s="204"/>
      <c r="B442" s="2">
        <f t="shared" si="38"/>
        <v>0</v>
      </c>
      <c r="C442" s="200">
        <f>IF(ISBLANK(B442),"",VLOOKUP(B442,Données!$BG$9:$BH$200,2,0))</f>
        <v>0</v>
      </c>
      <c r="D442" s="48">
        <f t="shared" si="39"/>
        <v>0</v>
      </c>
      <c r="E442" s="189">
        <f>IF(ISBLANK(D442),"",VLOOKUP(D442,Données!$BJ$9:$BK$200,2,0))</f>
        <v>0</v>
      </c>
      <c r="G442" s="193"/>
      <c r="I442" s="194"/>
      <c r="J442" s="189"/>
    </row>
    <row r="443" spans="1:10" ht="12.75">
      <c r="A443" s="204">
        <v>41744</v>
      </c>
      <c r="B443" s="201" t="s">
        <v>546</v>
      </c>
      <c r="C443" s="201"/>
      <c r="D443" s="201"/>
      <c r="E443" s="201"/>
      <c r="G443" s="193"/>
      <c r="I443" s="194"/>
      <c r="J443" s="189"/>
    </row>
    <row r="444" spans="1:10" ht="12.75">
      <c r="A444" s="204"/>
      <c r="B444" s="33" t="s">
        <v>8</v>
      </c>
      <c r="C444" s="33" t="s">
        <v>547</v>
      </c>
      <c r="D444" s="33" t="s">
        <v>17</v>
      </c>
      <c r="E444" s="202" t="s">
        <v>14</v>
      </c>
      <c r="G444" s="193"/>
      <c r="I444" s="194"/>
      <c r="J444" s="189"/>
    </row>
    <row r="445" spans="1:10" ht="13.5">
      <c r="A445" s="204"/>
      <c r="B445" s="203" t="s">
        <v>501</v>
      </c>
      <c r="C445" s="165" t="s">
        <v>86</v>
      </c>
      <c r="D445" s="5">
        <f>IF(OR(ISBLANK(B445),NOT(OR(C445="SD",C445="P"))),"",VLOOKUP(B445,Données!$AN$9:$AO$200,2,0))</f>
        <v>420</v>
      </c>
      <c r="E445" s="5">
        <f>IF(OR(ISBLANK(B445),OR(C445="Rec",C445="P")),"",IF(C445="SD",VLOOKUP($B445,Données!$AU$9:$AV$200,2,0),IF(C445="Ec",VLOOKUP($B445,Données!$AX$9:$AY$200,2,0),IF(C445="RecEc",VLOOKUP($B445,Données!$BA$9:$BB$200,2,0),VLOOKUP($B445,Données!$AQ$9:$AR$200,2,0)))))</f>
        <v>0</v>
      </c>
      <c r="F445" s="207"/>
      <c r="G445" s="193"/>
      <c r="I445" s="194"/>
      <c r="J445" s="189"/>
    </row>
    <row r="446" spans="1:10" ht="13.5">
      <c r="A446" s="204"/>
      <c r="B446" s="203" t="s">
        <v>564</v>
      </c>
      <c r="C446" s="206" t="s">
        <v>96</v>
      </c>
      <c r="D446" s="5">
        <f>IF(OR(ISBLANK(B446),NOT(OR(C446="SD",C446="P"))),"",VLOOKUP(B446,Données!$AN$9:$AO$200,2,0))</f>
        <v>25</v>
      </c>
      <c r="E446" s="5">
        <f>IF(OR(ISBLANK(B446),OR(C446="Rec",C446="P")),"",IF(C446="SD",VLOOKUP($B446,Données!$AU$9:$AV$200,2,0),IF(C446="Ec",VLOOKUP($B446,Données!$AX$9:$AY$200,2,0),IF(C446="RecEc",VLOOKUP($B446,Données!$BA$9:$BB$200,2,0),VLOOKUP($B446,Données!$AQ$9:$AR$200,2,0)))))</f>
        <v>0</v>
      </c>
      <c r="F446" s="207"/>
      <c r="G446" s="193"/>
      <c r="I446" s="194"/>
      <c r="J446" s="189"/>
    </row>
    <row r="447" spans="1:10" ht="13.5">
      <c r="A447" s="204"/>
      <c r="B447" s="203" t="s">
        <v>565</v>
      </c>
      <c r="C447" s="206" t="s">
        <v>96</v>
      </c>
      <c r="D447" s="5">
        <f>IF(OR(ISBLANK(B447),NOT(OR(C447="SD",C447="P"))),"",VLOOKUP(B447,Données!$AN$9:$AO$200,2,0))</f>
        <v>25</v>
      </c>
      <c r="E447" s="5">
        <f>IF(OR(ISBLANK(B447),OR(C447="Rec",C447="P")),"",IF(C447="SD",VLOOKUP($B447,Données!$AU$9:$AV$200,2,0),IF(C447="Ec",VLOOKUP($B447,Données!$AX$9:$AY$200,2,0),IF(C447="RecEc",VLOOKUP($B447,Données!$BA$9:$BB$200,2,0),VLOOKUP($B447,Données!$AQ$9:$AR$200,2,0)))))</f>
        <v>0</v>
      </c>
      <c r="F447" s="207"/>
      <c r="G447" s="193"/>
      <c r="I447" s="194"/>
      <c r="J447" s="189"/>
    </row>
    <row r="448" spans="1:10" ht="13.5">
      <c r="A448" s="204"/>
      <c r="B448" s="203" t="s">
        <v>575</v>
      </c>
      <c r="C448" s="165" t="s">
        <v>86</v>
      </c>
      <c r="D448" s="208">
        <f>IF(OR(ISBLANK(B448),NOT(OR(C448="SD",C448="P"))),"",VLOOKUP(B448,Données!$AN$9:$AO$200,2,0))</f>
        <v>12</v>
      </c>
      <c r="E448" s="5">
        <f>IF(OR(ISBLANK(B448),OR(C448="Rec",C448="P")),"",IF(C448="SD",VLOOKUP($B448,Données!$AU$9:$AV$200,2,0),IF(C448="Ec",VLOOKUP($B448,Données!$AX$9:$AY$200,2,0),IF(C448="RecEc",VLOOKUP($B448,Données!$BA$9:$BB$200,2,0),VLOOKUP($B448,Données!$AQ$9:$AR$200,2,0)))))</f>
        <v>0</v>
      </c>
      <c r="F448" s="207"/>
      <c r="G448" s="193"/>
      <c r="I448" s="194"/>
      <c r="J448" s="189"/>
    </row>
    <row r="449" spans="1:10" ht="13.5">
      <c r="A449" s="204"/>
      <c r="B449" s="203" t="s">
        <v>576</v>
      </c>
      <c r="C449" s="206" t="s">
        <v>96</v>
      </c>
      <c r="D449" s="5">
        <f>IF(OR(ISBLANK(B449),NOT(OR(C449="SD",C449="P"))),"",VLOOKUP(B449,Données!$AN$9:$AO$200,2,0))</f>
        <v>34</v>
      </c>
      <c r="E449" s="5">
        <f>IF(OR(ISBLANK(B449),OR(C449="Rec",C449="P")),"",IF(C449="SD",VLOOKUP($B449,Données!$AU$9:$AV$200,2,0),IF(C449="Ec",VLOOKUP($B449,Données!$AX$9:$AY$200,2,0),IF(C449="RecEc",VLOOKUP($B449,Données!$BA$9:$BB$200,2,0),VLOOKUP($B449,Données!$AQ$9:$AR$200,2,0)))))</f>
        <v>0</v>
      </c>
      <c r="F449" s="199"/>
      <c r="G449" s="193"/>
      <c r="I449" s="194"/>
      <c r="J449" s="189"/>
    </row>
    <row r="450" spans="1:10" ht="13.5">
      <c r="A450" s="204"/>
      <c r="B450" s="203" t="s">
        <v>569</v>
      </c>
      <c r="C450" s="206" t="s">
        <v>96</v>
      </c>
      <c r="D450" s="5">
        <f>IF(OR(ISBLANK(B450),NOT(OR(C450="SD",C450="P"))),"",VLOOKUP(B450,Données!$AN$9:$AO$200,2,0))</f>
        <v>17</v>
      </c>
      <c r="E450" s="5">
        <f>IF(OR(ISBLANK(B450),OR(C450="Rec",C450="P")),"",IF(C450="SD",VLOOKUP($B450,Données!$AU$9:$AV$200,2,0),IF(C450="Ec",VLOOKUP($B450,Données!$AX$9:$AY$200,2,0),IF(C450="RecEc",VLOOKUP($B450,Données!$BA$9:$BB$200,2,0),VLOOKUP($B450,Données!$AQ$9:$AR$200,2,0)))))</f>
        <v>0</v>
      </c>
      <c r="F450" s="199"/>
      <c r="G450" s="193"/>
      <c r="I450" s="194"/>
      <c r="J450" s="189"/>
    </row>
    <row r="451" spans="1:10" ht="13.5">
      <c r="A451" s="204"/>
      <c r="B451" s="203" t="s">
        <v>560</v>
      </c>
      <c r="C451" s="165" t="s">
        <v>86</v>
      </c>
      <c r="D451" s="208">
        <f>IF(OR(ISBLANK(B451),NOT(OR(C451="SD",C451="P"))),"",VLOOKUP(B451,Données!$AN$9:$AO$200,2,0))</f>
        <v>25</v>
      </c>
      <c r="E451" s="5">
        <f>IF(OR(ISBLANK(B451),OR(C451="Rec",C451="P")),"",IF(C451="SD",VLOOKUP($B451,Données!$AU$9:$AV$200,2,0),IF(C451="Ec",VLOOKUP($B451,Données!$AX$9:$AY$200,2,0),IF(C451="RecEc",VLOOKUP($B451,Données!$BA$9:$BB$200,2,0),VLOOKUP($B451,Données!$AQ$9:$AR$200,2,0)))))</f>
        <v>0</v>
      </c>
      <c r="F451" s="199"/>
      <c r="G451" s="193"/>
      <c r="I451" s="194"/>
      <c r="J451" s="189"/>
    </row>
    <row r="452" spans="1:10" ht="13.5">
      <c r="A452" s="204"/>
      <c r="B452" s="203" t="s">
        <v>573</v>
      </c>
      <c r="C452" s="206" t="s">
        <v>96</v>
      </c>
      <c r="D452" s="5">
        <f>IF(OR(ISBLANK(B452),NOT(OR(C452="SD",C452="P"))),"",VLOOKUP(B452,Données!$AN$9:$AO$200,2,0))</f>
        <v>17</v>
      </c>
      <c r="E452" s="5">
        <f>IF(OR(ISBLANK(B452),OR(C452="Rec",C452="P")),"",IF(C452="SD",VLOOKUP($B452,Données!$AU$9:$AV$200,2,0),IF(C452="Ec",VLOOKUP($B452,Données!$AX$9:$AY$200,2,0),IF(C452="RecEc",VLOOKUP($B452,Données!$BA$9:$BB$200,2,0),VLOOKUP($B452,Données!$AQ$9:$AR$200,2,0)))))</f>
        <v>0</v>
      </c>
      <c r="F452" s="199"/>
      <c r="G452" s="193"/>
      <c r="I452" s="194"/>
      <c r="J452" s="189"/>
    </row>
    <row r="453" spans="1:10" ht="13.5">
      <c r="A453" s="204"/>
      <c r="B453" s="203" t="s">
        <v>577</v>
      </c>
      <c r="C453" s="206" t="s">
        <v>96</v>
      </c>
      <c r="D453" s="5">
        <f>IF(OR(ISBLANK(B453),NOT(OR(C453="SD",C453="P"))),"",VLOOKUP(B453,Données!$AN$9:$AO$200,2,0))</f>
        <v>17</v>
      </c>
      <c r="E453" s="5">
        <f>IF(OR(ISBLANK(B453),OR(C453="Rec",C453="P")),"",IF(C453="SD",VLOOKUP($B453,Données!$AU$9:$AV$200,2,0),IF(C453="Ec",VLOOKUP($B453,Données!$AX$9:$AY$200,2,0),IF(C453="RecEc",VLOOKUP($B453,Données!$BA$9:$BB$200,2,0),VLOOKUP($B453,Données!$AQ$9:$AR$200,2,0)))))</f>
        <v>0</v>
      </c>
      <c r="F453" s="199"/>
      <c r="G453" s="193"/>
      <c r="I453" s="194"/>
      <c r="J453" s="189"/>
    </row>
    <row r="454" spans="1:10" ht="13.5">
      <c r="A454" s="204"/>
      <c r="B454" s="203" t="s">
        <v>561</v>
      </c>
      <c r="C454" s="209" t="s">
        <v>92</v>
      </c>
      <c r="D454" s="5">
        <f>IF(OR(ISBLANK(B454),NOT(OR(C454="SD",C454="P"))),"",VLOOKUP(B454,Données!$AN$9:$AO$200,2,0))</f>
      </c>
      <c r="E454" s="5">
        <f>IF(OR(ISBLANK(B454),OR(C454="Rec",C454="P")),"",IF(C454="SD",VLOOKUP($B454,Données!$AU$9:$AV$200,2,0),IF(C454="Ec",VLOOKUP($B454,Données!$AX$9:$AY$200,2,0),IF(C454="RecEc",VLOOKUP($B454,Données!$BA$9:$BB$200,2,0),VLOOKUP($B454,Données!$AQ$9:$AR$200,2,0)))))</f>
        <v>0</v>
      </c>
      <c r="F454" s="199"/>
      <c r="G454" s="193"/>
      <c r="I454" s="194"/>
      <c r="J454" s="189"/>
    </row>
    <row r="455" spans="1:10" ht="13.5">
      <c r="A455" s="204"/>
      <c r="B455" s="203" t="s">
        <v>507</v>
      </c>
      <c r="C455" s="205" t="s">
        <v>539</v>
      </c>
      <c r="D455" s="5">
        <f>IF(OR(ISBLANK(B455),NOT(OR(C455="SD",C455="P"))),"",VLOOKUP(B455,Données!$AN$9:$AO$200,2,0))</f>
      </c>
      <c r="E455" s="5">
        <f>IF(OR(ISBLANK(B455),OR(C455="Rec",C455="P")),"",IF(C455="SD",VLOOKUP($B455,Données!$AU$9:$AV$200,2,0),IF(C455="Ec",VLOOKUP($B455,Données!$AX$9:$AY$200,2,0),IF(C455="RecEc",VLOOKUP($B455,Données!$BA$9:$BB$200,2,0),VLOOKUP($B455,Données!$AQ$9:$AR$200,2,0)))))</f>
        <v>0</v>
      </c>
      <c r="G455" s="193"/>
      <c r="I455" s="194"/>
      <c r="J455" s="189"/>
    </row>
    <row r="456" spans="1:10" ht="13.5">
      <c r="A456" s="204"/>
      <c r="B456" s="203" t="s">
        <v>498</v>
      </c>
      <c r="C456" s="167" t="s">
        <v>535</v>
      </c>
      <c r="D456" s="5">
        <f>IF(OR(ISBLANK(B456),NOT(OR(C456="SD",C456="P"))),"",VLOOKUP(B456,Données!$AN$9:$AO$200,2,0))</f>
      </c>
      <c r="E456" s="5">
        <f>IF(OR(ISBLANK(B456),OR(C456="Rec",C456="P")),"",IF(C456="SD",VLOOKUP($B456,Données!$AU$9:$AV$200,2,0),IF(C456="Ec",VLOOKUP($B456,Données!$AX$9:$AY$200,2,0),IF(C456="RecEc",VLOOKUP($B456,Données!$BA$9:$BB$200,2,0),VLOOKUP($B456,Données!$AQ$9:$AR$200,2,0)))))</f>
        <v>5</v>
      </c>
      <c r="G456" s="193"/>
      <c r="I456" s="194"/>
      <c r="J456" s="189"/>
    </row>
    <row r="457" spans="1:10" ht="13.5">
      <c r="A457" s="204"/>
      <c r="B457" s="203" t="s">
        <v>514</v>
      </c>
      <c r="C457" s="167" t="s">
        <v>535</v>
      </c>
      <c r="D457" s="5">
        <f>IF(OR(ISBLANK(B457),NOT(OR(C457="SD",C457="P"))),"",VLOOKUP(B457,Données!$AN$9:$AO$200,2,0))</f>
      </c>
      <c r="E457" s="5">
        <f>IF(OR(ISBLANK(B457),OR(C457="Rec",C457="P")),"",IF(C457="SD",VLOOKUP($B457,Données!$AU$9:$AV$200,2,0),IF(C457="Ec",VLOOKUP($B457,Données!$AX$9:$AY$200,2,0),IF(C457="RecEc",VLOOKUP($B457,Données!$BA$9:$BB$200,2,0),VLOOKUP($B457,Données!$AQ$9:$AR$200,2,0)))))</f>
        <v>8</v>
      </c>
      <c r="G457" s="193"/>
      <c r="I457" s="194"/>
      <c r="J457" s="189"/>
    </row>
    <row r="458" spans="1:10" ht="13.5">
      <c r="A458" s="204"/>
      <c r="B458" s="203" t="s">
        <v>560</v>
      </c>
      <c r="C458" s="209" t="s">
        <v>92</v>
      </c>
      <c r="D458" s="5">
        <f>IF(OR(ISBLANK(B458),NOT(OR(C458="SD",C458="P"))),"",VLOOKUP(B458,Données!$AN$9:$AO$200,2,0))</f>
      </c>
      <c r="E458" s="5">
        <f>IF(OR(ISBLANK(B458),OR(C458="Rec",C458="P")),"",IF(C458="SD",VLOOKUP($B458,Données!$AU$9:$AV$200,2,0),IF(C458="Ec",VLOOKUP($B458,Données!$AX$9:$AY$200,2,0),IF(C458="RecEc",VLOOKUP($B458,Données!$BA$9:$BB$200,2,0),VLOOKUP($B458,Données!$AQ$9:$AR$200,2,0)))))</f>
        <v>0</v>
      </c>
      <c r="G458" s="193"/>
      <c r="I458" s="194"/>
      <c r="J458" s="189"/>
    </row>
    <row r="459" spans="1:10" ht="13.5">
      <c r="A459" s="204"/>
      <c r="B459" s="203"/>
      <c r="C459" s="5"/>
      <c r="D459" s="5">
        <f>IF(OR(ISBLANK(B459),NOT(OR(C459="SD",C459="P"))),"",VLOOKUP(B459,Données!$AN$9:$AO$200,2,0))</f>
      </c>
      <c r="E459" s="5">
        <f>IF(OR(ISBLANK(B459),OR(C459="Rec",C459="P")),"",IF(C459="SD",VLOOKUP($B459,Données!$AU$9:$AV$200,2,0),IF(C459="Ec",VLOOKUP($B459,Données!$AX$9:$AY$200,2,0),IF(C459="RecEc",VLOOKUP($B459,Données!$BA$9:$BB$200,2,0),VLOOKUP($B459,Données!$AQ$9:$AR$200,2,0)))))</f>
        <v>0</v>
      </c>
      <c r="G459" s="193"/>
      <c r="I459" s="194"/>
      <c r="J459" s="189"/>
    </row>
    <row r="460" spans="1:10" ht="13.5">
      <c r="A460" s="204"/>
      <c r="B460" s="203"/>
      <c r="C460" s="5"/>
      <c r="D460" s="5">
        <f>IF(OR(ISBLANK(B460),NOT(OR(C460="SD",C460="P"))),"",VLOOKUP(B460,Données!$AN$9:$AO$200,2,0))</f>
      </c>
      <c r="E460" s="5">
        <f>IF(OR(ISBLANK(B460),OR(C460="Rec",C460="P")),"",IF(C460="SD",VLOOKUP($B460,Données!$AU$9:$AV$200,2,0),IF(C460="Ec",VLOOKUP($B460,Données!$AX$9:$AY$200,2,0),IF(C460="RecEc",VLOOKUP($B460,Données!$BA$9:$BB$200,2,0),VLOOKUP($B460,Données!$AQ$9:$AR$200,2,0)))))</f>
        <v>0</v>
      </c>
      <c r="G460" s="193"/>
      <c r="I460" s="194"/>
      <c r="J460" s="189"/>
    </row>
    <row r="461" spans="1:10" ht="13.5">
      <c r="A461" s="204"/>
      <c r="B461" s="203"/>
      <c r="C461" s="5"/>
      <c r="D461" s="5">
        <f>IF(OR(ISBLANK(B461),NOT(OR(C461="SD",C461="P"))),"",VLOOKUP(B461,Données!$AN$9:$AO$200,2,0))</f>
      </c>
      <c r="E461" s="5">
        <f>IF(OR(ISBLANK(B461),OR(C461="Rec",C461="P")),"",IF(C461="SD",VLOOKUP($B461,Données!$AU$9:$AV$200,2,0),IF(C461="Ec",VLOOKUP($B461,Données!$AX$9:$AY$200,2,0),IF(C461="RecEc",VLOOKUP($B461,Données!$BA$9:$BB$200,2,0),VLOOKUP($B461,Données!$AQ$9:$AR$200,2,0)))))</f>
        <v>0</v>
      </c>
      <c r="G461" s="193"/>
      <c r="I461" s="194"/>
      <c r="J461" s="189"/>
    </row>
    <row r="462" spans="1:10" ht="13.5">
      <c r="A462" s="204"/>
      <c r="B462" s="203"/>
      <c r="C462" s="5"/>
      <c r="D462" s="5">
        <f>IF(OR(ISBLANK(B462),NOT(OR(C462="SD",C462="P"))),"",VLOOKUP(B462,Données!$AN$9:$AO$200,2,0))</f>
      </c>
      <c r="E462" s="5">
        <f>IF(OR(ISBLANK(B462),OR(C462="Rec",C462="P")),"",IF(C462="SD",VLOOKUP($B462,Données!$AU$9:$AV$200,2,0),IF(C462="Ec",VLOOKUP($B462,Données!$AX$9:$AY$200,2,0),IF(C462="RecEc",VLOOKUP($B462,Données!$BA$9:$BB$200,2,0),VLOOKUP($B462,Données!$AQ$9:$AR$200,2,0)))))</f>
        <v>0</v>
      </c>
      <c r="G462" s="193"/>
      <c r="I462" s="194"/>
      <c r="J462" s="189"/>
    </row>
    <row r="463" spans="1:10" ht="13.5">
      <c r="A463" s="204"/>
      <c r="B463" s="203"/>
      <c r="C463" s="5"/>
      <c r="D463" s="5">
        <f>IF(OR(ISBLANK(B463),NOT(OR(C463="SD",C463="P"))),"",VLOOKUP(B463,Données!$AN$9:$AO$200,2,0))</f>
      </c>
      <c r="E463" s="5">
        <f>IF(OR(ISBLANK(B463),OR(C463="Rec",C463="P")),"",IF(C463="SD",VLOOKUP($B463,Données!$AU$9:$AV$200,2,0),IF(C463="Ec",VLOOKUP($B463,Données!$AX$9:$AY$200,2,0),IF(C463="RecEc",VLOOKUP($B463,Données!$BA$9:$BB$200,2,0),VLOOKUP($B463,Données!$AQ$9:$AR$200,2,0)))))</f>
        <v>0</v>
      </c>
      <c r="G463" s="193"/>
      <c r="I463" s="194"/>
      <c r="J463" s="189"/>
    </row>
    <row r="464" spans="1:10" ht="13.5">
      <c r="A464" s="204"/>
      <c r="B464" s="203"/>
      <c r="C464" s="5"/>
      <c r="D464" s="5">
        <f>IF(OR(ISBLANK(B464),NOT(OR(C464="SD",C464="P"))),"",VLOOKUP(B464,Données!$AN$9:$AO$200,2,0))</f>
      </c>
      <c r="E464" s="5">
        <f>IF(OR(ISBLANK(B464),OR(C464="Rec",C464="P")),"",IF(C464="SD",VLOOKUP($B464,Données!$AU$9:$AV$200,2,0),IF(C464="Ec",VLOOKUP($B464,Données!$AX$9:$AY$200,2,0),IF(C464="RecEc",VLOOKUP($B464,Données!$BA$9:$BB$200,2,0),VLOOKUP($B464,Données!$AQ$9:$AR$200,2,0)))))</f>
        <v>0</v>
      </c>
      <c r="G464" s="193"/>
      <c r="I464" s="194"/>
      <c r="J464" s="189"/>
    </row>
    <row r="465" spans="1:10" ht="13.5">
      <c r="A465" s="204"/>
      <c r="B465" s="203"/>
      <c r="C465" s="5"/>
      <c r="D465" s="5">
        <f>IF(OR(ISBLANK(B465),NOT(OR(C465="SD",C465="P"))),"",VLOOKUP(B465,Données!$AN$9:$AO$200,2,0))</f>
      </c>
      <c r="E465" s="5">
        <f>IF(OR(ISBLANK(B465),OR(C465="Rec",C465="P")),"",IF(C465="SD",VLOOKUP($B465,Données!$AU$9:$AV$200,2,0),IF(C465="Ec",VLOOKUP($B465,Données!$AX$9:$AY$200,2,0),IF(C465="RecEc",VLOOKUP($B465,Données!$BA$9:$BB$200,2,0),VLOOKUP($B465,Données!$AQ$9:$AR$200,2,0)))))</f>
        <v>0</v>
      </c>
      <c r="G465" s="193"/>
      <c r="I465" s="194"/>
      <c r="J465" s="189"/>
    </row>
    <row r="466" spans="1:10" ht="13.5">
      <c r="A466" s="204"/>
      <c r="B466" s="203"/>
      <c r="C466" s="5"/>
      <c r="E466" s="5">
        <f>IF(OR(ISBLANK(B466),OR(C466="Rec",C466="P")),"",IF(C466="SD",VLOOKUP($B466,Données!$AU$9:$AV$200,2,0),IF(C466="Ec",VLOOKUP($B466,Données!$AX$9:$AY$200,2,0),IF(C466="RecEc",VLOOKUP($B466,Données!$BA$9:$BB$200,2,0),VLOOKUP($B466,Données!$AQ$9:$AR$200,2,0)))))</f>
        <v>0</v>
      </c>
      <c r="G466" s="193"/>
      <c r="I466" s="194"/>
      <c r="J466" s="189"/>
    </row>
    <row r="467" spans="1:10" ht="13.5">
      <c r="A467" s="204"/>
      <c r="B467" s="203"/>
      <c r="C467" s="5"/>
      <c r="E467" s="5">
        <f>IF(OR(ISBLANK(B467),OR(C467="Rec",C467="P")),"",IF(C467="SD",VLOOKUP($B467,Données!$AU$9:$AV$200,2,0),IF(C467="Ec",VLOOKUP($B467,Données!$AX$9:$AY$200,2,0),IF(C467="RecEc",VLOOKUP($B467,Données!$BA$9:$BB$200,2,0),VLOOKUP($B467,Données!$AQ$9:$AR$200,2,0)))))</f>
        <v>0</v>
      </c>
      <c r="G467" s="193"/>
      <c r="I467" s="194"/>
      <c r="J467" s="189"/>
    </row>
    <row r="468" spans="1:10" ht="13.5">
      <c r="A468" s="204"/>
      <c r="B468" s="203"/>
      <c r="C468" s="5"/>
      <c r="D468" s="5">
        <f>IF(OR(ISBLANK(B468),NOT(OR(C468="SD",C468="P"))),"",VLOOKUP(B468,Données!$AN$9:$AO$200,2,0))</f>
      </c>
      <c r="E468" s="5">
        <f>IF(OR(ISBLANK(B468),OR(C468="Rec",C468="P")),"",IF(C468="SD",VLOOKUP($B468,Données!$AU$9:$AV$200,2,0),IF(C468="Ec",VLOOKUP($B468,Données!$AX$9:$AY$200,2,0),IF(C468="RecEc",VLOOKUP($B468,Données!$BA$9:$BB$200,2,0),VLOOKUP($B468,Données!$AQ$9:$AR$200,2,0)))))</f>
        <v>0</v>
      </c>
      <c r="G468" s="193"/>
      <c r="I468" s="194"/>
      <c r="J468" s="189"/>
    </row>
    <row r="469" spans="1:10" ht="13.5">
      <c r="A469" s="204"/>
      <c r="B469" s="203"/>
      <c r="C469" s="5"/>
      <c r="D469" s="5">
        <f>IF(OR(ISBLANK(B469),NOT(OR(C469="SD",C469="P"))),"",VLOOKUP(B469,Données!$AN$9:$AO$200,2,0))</f>
      </c>
      <c r="E469" s="5">
        <f>IF(OR(ISBLANK(B469),OR(C469="Rec",C469="P")),"",IF(C469="SD",VLOOKUP($B469,Données!$AU$9:$AV$200,2,0),IF(C469="Ec",VLOOKUP($B469,Données!$AX$9:$AY$200,2,0),IF(C469="RecEc",VLOOKUP($B469,Données!$BA$9:$BB$200,2,0),VLOOKUP($B469,Données!$AQ$9:$AR$200,2,0)))))</f>
        <v>0</v>
      </c>
      <c r="G469" s="193"/>
      <c r="I469" s="194"/>
      <c r="J469" s="189"/>
    </row>
    <row r="470" spans="1:10" ht="13.5">
      <c r="A470" s="204"/>
      <c r="B470" s="203"/>
      <c r="C470" s="5"/>
      <c r="D470" s="5">
        <f>IF(OR(ISBLANK(B470),NOT(OR(C470="SD",C470="P"))),"",VLOOKUP(B470,Données!$AN$9:$AO$200,2,0))</f>
      </c>
      <c r="E470" s="5">
        <f>IF(OR(ISBLANK(B470),OR(C470="Rec",C470="P")),"",IF(C470="SD",VLOOKUP($B470,Données!$AU$9:$AV$200,2,0),IF(C470="Ec",VLOOKUP($B470,Données!$AX$9:$AY$200,2,0),IF(C470="RecEc",VLOOKUP($B470,Données!$BA$9:$BB$200,2,0),VLOOKUP($B470,Données!$AQ$9:$AR$200,2,0)))))</f>
        <v>0</v>
      </c>
      <c r="G470" s="193"/>
      <c r="I470" s="194"/>
      <c r="J470" s="189"/>
    </row>
    <row r="471" spans="1:10" ht="13.5">
      <c r="A471" s="204"/>
      <c r="B471" s="203"/>
      <c r="C471" s="5"/>
      <c r="D471" s="5">
        <f>IF(OR(ISBLANK(B471),NOT(OR(C471="SD",C471="P"))),"",VLOOKUP(B471,Données!$AN$9:$AO$200,2,0))</f>
      </c>
      <c r="E471" s="5">
        <f>IF(OR(ISBLANK(B471),OR(C471="Rec",C471="P")),"",IF(C471="SD",VLOOKUP($B471,Données!$AU$9:$AV$200,2,0),IF(C471="Ec",VLOOKUP($B471,Données!$AX$9:$AY$200,2,0),IF(C471="RecEc",VLOOKUP($B471,Données!$BA$9:$BB$200,2,0),VLOOKUP($B471,Données!$AQ$9:$AR$200,2,0)))))</f>
        <v>0</v>
      </c>
      <c r="G471" s="193"/>
      <c r="I471" s="194"/>
      <c r="J471" s="189"/>
    </row>
    <row r="472" spans="1:10" ht="12.75">
      <c r="A472" s="190">
        <v>41760</v>
      </c>
      <c r="B472" s="191" t="s">
        <v>541</v>
      </c>
      <c r="C472" s="191"/>
      <c r="D472" s="191"/>
      <c r="E472" s="191"/>
      <c r="G472" s="193"/>
      <c r="I472" s="194"/>
      <c r="J472" s="189"/>
    </row>
    <row r="473" spans="1:10" ht="12.75">
      <c r="A473" s="190"/>
      <c r="B473" s="195" t="s">
        <v>543</v>
      </c>
      <c r="C473" s="196" t="s">
        <v>544</v>
      </c>
      <c r="D473" s="197" t="s">
        <v>545</v>
      </c>
      <c r="E473" s="198" t="s">
        <v>544</v>
      </c>
      <c r="G473" s="193"/>
      <c r="I473" s="194"/>
      <c r="J473" s="189"/>
    </row>
    <row r="474" spans="1:10" ht="12.75">
      <c r="A474" s="190"/>
      <c r="B474" s="2">
        <f aca="true" t="shared" si="40" ref="B474:B494">IF(C561="SD",B561,"")</f>
        <v>0</v>
      </c>
      <c r="C474" s="200">
        <f>IF(ISBLANK(B474),"",VLOOKUP(B474,Données!$BG$9:$BH$200,2,0))</f>
        <v>0</v>
      </c>
      <c r="D474" s="48">
        <f aca="true" t="shared" si="41" ref="D474:D494">IF(C561="R",B561,"")</f>
        <v>0</v>
      </c>
      <c r="E474" s="189">
        <f>IF(ISBLANK(D474),"",VLOOKUP(D474,Données!$BJ$9:$BK$200,2,0))</f>
        <v>0</v>
      </c>
      <c r="G474" s="193"/>
      <c r="I474" s="194"/>
      <c r="J474" s="189"/>
    </row>
    <row r="475" spans="1:10" ht="12.75">
      <c r="A475" s="190"/>
      <c r="B475" s="2">
        <f t="shared" si="40"/>
        <v>0</v>
      </c>
      <c r="C475" s="200">
        <f>IF(ISBLANK(B475),"",VLOOKUP(B475,Données!$BG$9:$BH$200,2,0))</f>
        <v>2.625</v>
      </c>
      <c r="D475" s="48">
        <f t="shared" si="41"/>
        <v>0</v>
      </c>
      <c r="E475" s="189">
        <f>IF(ISBLANK(D475),"",VLOOKUP(D475,Données!$BJ$9:$BK$200,2,0))</f>
        <v>0</v>
      </c>
      <c r="G475" s="193"/>
      <c r="I475" s="194"/>
      <c r="J475" s="189"/>
    </row>
    <row r="476" spans="1:10" ht="12.75">
      <c r="A476" s="190"/>
      <c r="B476" s="2">
        <f t="shared" si="40"/>
        <v>0</v>
      </c>
      <c r="C476" s="200">
        <f>IF(ISBLANK(B476),"",VLOOKUP(B476,Données!$BG$9:$BH$200,2,0))</f>
        <v>0</v>
      </c>
      <c r="D476" s="48">
        <f t="shared" si="41"/>
        <v>0</v>
      </c>
      <c r="E476" s="189">
        <f>IF(ISBLANK(D476),"",VLOOKUP(D476,Données!$BJ$9:$BK$200,2,0))</f>
        <v>0</v>
      </c>
      <c r="G476" s="193"/>
      <c r="I476" s="194"/>
      <c r="J476" s="189"/>
    </row>
    <row r="477" spans="1:10" ht="12.75">
      <c r="A477" s="190"/>
      <c r="B477" s="2">
        <f t="shared" si="40"/>
        <v>0</v>
      </c>
      <c r="C477" s="200">
        <f>IF(ISBLANK(B477),"",VLOOKUP(B477,Données!$BG$9:$BH$200,2,0))</f>
        <v>0</v>
      </c>
      <c r="D477" s="48">
        <f t="shared" si="41"/>
        <v>0</v>
      </c>
      <c r="E477" s="189">
        <f>IF(ISBLANK(D477),"",VLOOKUP(D477,Données!$BJ$9:$BK$200,2,0))</f>
        <v>0</v>
      </c>
      <c r="G477" s="193"/>
      <c r="I477" s="194"/>
      <c r="J477" s="189"/>
    </row>
    <row r="478" spans="1:10" ht="12.75">
      <c r="A478" s="190"/>
      <c r="B478" s="2">
        <f t="shared" si="40"/>
        <v>0</v>
      </c>
      <c r="C478" s="200">
        <f>IF(ISBLANK(B478),"",VLOOKUP(B478,Données!$BG$9:$BH$200,2,0))</f>
        <v>0</v>
      </c>
      <c r="D478" s="48">
        <f t="shared" si="41"/>
        <v>0</v>
      </c>
      <c r="E478" s="189">
        <f>IF(ISBLANK(D478),"",VLOOKUP(D478,Données!$BJ$9:$BK$200,2,0))</f>
        <v>0</v>
      </c>
      <c r="G478" s="193"/>
      <c r="I478" s="194"/>
      <c r="J478" s="189"/>
    </row>
    <row r="479" spans="1:10" ht="12.75">
      <c r="A479" s="190"/>
      <c r="B479" s="2">
        <f t="shared" si="40"/>
        <v>0</v>
      </c>
      <c r="C479" s="200">
        <f>IF(ISBLANK(B479),"",VLOOKUP(B479,Données!$BG$9:$BH$200,2,0))</f>
        <v>0</v>
      </c>
      <c r="D479" s="48">
        <f t="shared" si="41"/>
        <v>0</v>
      </c>
      <c r="E479" s="189">
        <f>IF(ISBLANK(D479),"",VLOOKUP(D479,Données!$BJ$9:$BK$200,2,0))</f>
        <v>0</v>
      </c>
      <c r="G479" s="193"/>
      <c r="I479" s="194"/>
      <c r="J479" s="189"/>
    </row>
    <row r="480" spans="1:10" ht="12.75">
      <c r="A480" s="190"/>
      <c r="B480" s="2">
        <f t="shared" si="40"/>
        <v>0</v>
      </c>
      <c r="C480" s="200">
        <f>IF(ISBLANK(B480),"",VLOOKUP(B480,Données!$BG$9:$BH$200,2,0))</f>
        <v>0</v>
      </c>
      <c r="D480" s="48">
        <f t="shared" si="41"/>
        <v>0</v>
      </c>
      <c r="E480" s="189">
        <f>IF(ISBLANK(D480),"",VLOOKUP(D480,Données!$BJ$9:$BK$200,2,0))</f>
        <v>0</v>
      </c>
      <c r="G480" s="193"/>
      <c r="I480" s="194"/>
      <c r="J480" s="189"/>
    </row>
    <row r="481" spans="1:10" ht="12.75">
      <c r="A481" s="190"/>
      <c r="B481" s="2">
        <f t="shared" si="40"/>
        <v>0</v>
      </c>
      <c r="C481" s="200">
        <f>IF(ISBLANK(B481),"",VLOOKUP(B481,Données!$BG$9:$BH$200,2,0))</f>
        <v>2.33333333333333</v>
      </c>
      <c r="D481" s="48">
        <f t="shared" si="41"/>
        <v>0</v>
      </c>
      <c r="E481" s="189">
        <f>IF(ISBLANK(D481),"",VLOOKUP(D481,Données!$BJ$9:$BK$200,2,0))</f>
        <v>0</v>
      </c>
      <c r="G481" s="193"/>
      <c r="I481" s="194"/>
      <c r="J481" s="189"/>
    </row>
    <row r="482" spans="1:10" ht="12.75">
      <c r="A482" s="190"/>
      <c r="B482" s="2">
        <f t="shared" si="40"/>
        <v>0</v>
      </c>
      <c r="C482" s="200"/>
      <c r="D482" s="48">
        <f t="shared" si="41"/>
        <v>0</v>
      </c>
      <c r="E482" s="189"/>
      <c r="G482" s="193"/>
      <c r="I482" s="194"/>
      <c r="J482" s="189"/>
    </row>
    <row r="483" spans="1:10" ht="12.75">
      <c r="A483" s="190"/>
      <c r="B483" s="2">
        <f t="shared" si="40"/>
        <v>0</v>
      </c>
      <c r="C483" s="200">
        <f>IF(ISBLANK(B483),"",VLOOKUP(B483,Données!$BG$9:$BH$200,2,0))</f>
        <v>1.05</v>
      </c>
      <c r="D483" s="48">
        <f t="shared" si="41"/>
        <v>0</v>
      </c>
      <c r="E483" s="189">
        <f>IF(ISBLANK(D483),"",VLOOKUP(D483,Données!$BJ$9:$BK$200,2,0))</f>
        <v>0</v>
      </c>
      <c r="G483" s="193"/>
      <c r="I483" s="194"/>
      <c r="J483" s="189"/>
    </row>
    <row r="484" spans="1:10" ht="12.75">
      <c r="A484" s="190"/>
      <c r="B484" s="2">
        <f t="shared" si="40"/>
        <v>0</v>
      </c>
      <c r="C484" s="200">
        <f>IF(ISBLANK(B484),"",VLOOKUP(B484,Données!$BG$9:$BH$200,2,0))</f>
        <v>0</v>
      </c>
      <c r="D484" s="48">
        <f t="shared" si="41"/>
        <v>0</v>
      </c>
      <c r="E484" s="189">
        <f>IF(ISBLANK(D484),"",VLOOKUP(D484,Données!$BJ$9:$BK$200,2,0))</f>
        <v>0</v>
      </c>
      <c r="G484" s="193"/>
      <c r="I484" s="194"/>
      <c r="J484" s="189"/>
    </row>
    <row r="485" spans="1:10" ht="12.75">
      <c r="A485" s="190"/>
      <c r="B485" s="2">
        <f t="shared" si="40"/>
        <v>0</v>
      </c>
      <c r="C485" s="200">
        <f>IF(ISBLANK(B485),"",VLOOKUP(B485,Données!$BG$9:$BH$200,2,0))</f>
        <v>0</v>
      </c>
      <c r="D485" s="48">
        <f t="shared" si="41"/>
        <v>0</v>
      </c>
      <c r="E485" s="189">
        <f>IF(ISBLANK(D485),"",VLOOKUP(D485,Données!$BJ$9:$BK$200,2,0))</f>
        <v>5.25</v>
      </c>
      <c r="G485" s="193"/>
      <c r="I485" s="194"/>
      <c r="J485" s="189"/>
    </row>
    <row r="486" spans="1:10" ht="12.75">
      <c r="A486" s="190"/>
      <c r="B486" s="2">
        <f t="shared" si="40"/>
        <v>0</v>
      </c>
      <c r="C486" s="200">
        <f>IF(ISBLANK(B486),"",VLOOKUP(B486,Données!$BG$9:$BH$200,2,0))</f>
        <v>0</v>
      </c>
      <c r="D486" s="48">
        <f t="shared" si="41"/>
        <v>0</v>
      </c>
      <c r="E486" s="189">
        <f>IF(ISBLANK(D486),"",VLOOKUP(D486,Données!$BJ$9:$BK$200,2,0))</f>
        <v>7</v>
      </c>
      <c r="G486" s="193"/>
      <c r="I486" s="194"/>
      <c r="J486" s="189"/>
    </row>
    <row r="487" spans="1:10" ht="12.75">
      <c r="A487" s="190"/>
      <c r="B487" s="2">
        <f t="shared" si="40"/>
        <v>0</v>
      </c>
      <c r="C487" s="200">
        <f>IF(ISBLANK(B487),"",VLOOKUP(B487,Données!$BG$9:$BH$200,2,0))</f>
        <v>0</v>
      </c>
      <c r="D487" s="48">
        <f t="shared" si="41"/>
        <v>0</v>
      </c>
      <c r="E487" s="189">
        <f>IF(ISBLANK(D487),"",VLOOKUP(D487,Données!$BJ$9:$BK$200,2,0))</f>
        <v>7</v>
      </c>
      <c r="G487" s="193"/>
      <c r="I487" s="194"/>
      <c r="J487" s="189"/>
    </row>
    <row r="488" spans="1:10" ht="12.75">
      <c r="A488" s="190"/>
      <c r="B488" s="2">
        <f t="shared" si="40"/>
        <v>0</v>
      </c>
      <c r="C488" s="200">
        <f>IF(ISBLANK(B488),"",VLOOKUP(B488,Données!$BG$9:$BH$200,2,0))</f>
        <v>0</v>
      </c>
      <c r="D488" s="48">
        <f t="shared" si="41"/>
        <v>0</v>
      </c>
      <c r="E488" s="189">
        <f>IF(ISBLANK(D488),"",VLOOKUP(D488,Données!$BJ$9:$BK$200,2,0))</f>
        <v>8.75</v>
      </c>
      <c r="G488" s="193"/>
      <c r="I488" s="194"/>
      <c r="J488" s="189"/>
    </row>
    <row r="489" spans="1:10" ht="12.75">
      <c r="A489" s="190"/>
      <c r="B489" s="2">
        <f t="shared" si="40"/>
        <v>0</v>
      </c>
      <c r="C489" s="200">
        <f>IF(ISBLANK(B489),"",VLOOKUP(B489,Données!$BG$9:$BH$200,2,0))</f>
        <v>0</v>
      </c>
      <c r="D489" s="48">
        <f t="shared" si="41"/>
        <v>0</v>
      </c>
      <c r="E489" s="189">
        <f>IF(ISBLANK(D489),"",VLOOKUP(D489,Données!$BJ$9:$BK$200,2,0))</f>
        <v>10.5</v>
      </c>
      <c r="G489" s="193"/>
      <c r="I489" s="194"/>
      <c r="J489" s="189"/>
    </row>
    <row r="490" spans="1:10" ht="12.75">
      <c r="A490" s="190"/>
      <c r="B490" s="2">
        <f t="shared" si="40"/>
        <v>0</v>
      </c>
      <c r="C490" s="200">
        <f>IF(ISBLANK(B490),"",VLOOKUP(B490,Données!$BG$9:$BH$200,2,0))</f>
        <v>0</v>
      </c>
      <c r="D490" s="48">
        <f t="shared" si="41"/>
        <v>0</v>
      </c>
      <c r="E490" s="189">
        <f>IF(ISBLANK(D490),"",VLOOKUP(D490,Données!$BJ$9:$BK$200,2,0))</f>
        <v>29.155</v>
      </c>
      <c r="G490" s="193"/>
      <c r="I490" s="194"/>
      <c r="J490" s="189"/>
    </row>
    <row r="491" spans="1:10" ht="12.75">
      <c r="A491" s="190"/>
      <c r="B491" s="2">
        <f t="shared" si="40"/>
        <v>0</v>
      </c>
      <c r="C491" s="200">
        <f>IF(ISBLANK(B491),"",VLOOKUP(B491,Données!$BG$9:$BH$200,2,0))</f>
        <v>0</v>
      </c>
      <c r="D491" s="48">
        <f t="shared" si="41"/>
        <v>0</v>
      </c>
      <c r="E491" s="189">
        <f>IF(ISBLANK(D491),"",VLOOKUP(D491,Données!$BJ$9:$BK$200,2,0))</f>
        <v>0</v>
      </c>
      <c r="G491" s="193"/>
      <c r="I491" s="194"/>
      <c r="J491" s="189"/>
    </row>
    <row r="492" spans="1:10" ht="12.75">
      <c r="A492" s="190"/>
      <c r="B492" s="2">
        <f t="shared" si="40"/>
        <v>0</v>
      </c>
      <c r="C492" s="200">
        <f>IF(ISBLANK(B492),"",VLOOKUP(B492,Données!$BG$9:$BH$200,2,0))</f>
        <v>0</v>
      </c>
      <c r="D492" s="48">
        <f t="shared" si="41"/>
        <v>0</v>
      </c>
      <c r="E492" s="189">
        <f>IF(ISBLANK(D492),"",VLOOKUP(D492,Données!$BJ$9:$BK$200,2,0))</f>
        <v>0</v>
      </c>
      <c r="G492" s="193"/>
      <c r="I492" s="194"/>
      <c r="J492" s="189"/>
    </row>
    <row r="493" spans="1:10" ht="12.75">
      <c r="A493" s="190"/>
      <c r="B493" s="2">
        <f t="shared" si="40"/>
        <v>0</v>
      </c>
      <c r="C493" s="200">
        <f>IF(ISBLANK(B493),"",VLOOKUP(B493,Données!$BG$9:$BH$200,2,0))</f>
        <v>0</v>
      </c>
      <c r="D493" s="48">
        <f t="shared" si="41"/>
        <v>0</v>
      </c>
      <c r="E493" s="189">
        <f>IF(ISBLANK(D493),"",VLOOKUP(D493,Données!$BJ$9:$BK$200,2,0))</f>
        <v>0</v>
      </c>
      <c r="G493" s="193"/>
      <c r="I493" s="194"/>
      <c r="J493" s="189"/>
    </row>
    <row r="494" spans="1:10" ht="12.75">
      <c r="A494" s="190"/>
      <c r="B494" s="2">
        <f t="shared" si="40"/>
        <v>0</v>
      </c>
      <c r="C494" s="200">
        <f>IF(ISBLANK(B494),"",VLOOKUP(B494,Données!$BG$9:$BH$200,2,0))</f>
        <v>0</v>
      </c>
      <c r="D494" s="48">
        <f t="shared" si="41"/>
        <v>0</v>
      </c>
      <c r="E494" s="189">
        <f>IF(ISBLANK(D494),"",VLOOKUP(D494,Données!$BJ$9:$BK$200,2,0))</f>
        <v>0</v>
      </c>
      <c r="G494" s="193"/>
      <c r="I494" s="194"/>
      <c r="J494" s="189"/>
    </row>
    <row r="495" spans="1:10" ht="12.75">
      <c r="A495" s="190"/>
      <c r="B495" s="2"/>
      <c r="C495" s="200"/>
      <c r="D495" s="48"/>
      <c r="E495" s="189"/>
      <c r="G495" s="193"/>
      <c r="I495" s="194"/>
      <c r="J495" s="189"/>
    </row>
    <row r="496" spans="1:10" ht="12.75">
      <c r="A496" s="190"/>
      <c r="B496" s="2"/>
      <c r="C496" s="200"/>
      <c r="D496" s="48"/>
      <c r="E496" s="189"/>
      <c r="G496" s="193"/>
      <c r="I496" s="194"/>
      <c r="J496" s="189"/>
    </row>
    <row r="497" spans="1:10" ht="12.75">
      <c r="A497" s="190"/>
      <c r="B497" s="2">
        <f aca="true" t="shared" si="42" ref="B497:B500">IF(C582="SD",B582,"")</f>
        <v>0</v>
      </c>
      <c r="C497" s="200">
        <f>IF(ISBLANK(B497),"",VLOOKUP(B497,Données!$BG$9:$BH$200,2,0))</f>
        <v>0</v>
      </c>
      <c r="D497" s="48">
        <f aca="true" t="shared" si="43" ref="D497:D500">IF(C582="R",B582,"")</f>
        <v>0</v>
      </c>
      <c r="E497" s="189">
        <f>IF(ISBLANK(D497),"",VLOOKUP(D497,Données!$BJ$9:$BK$200,2,0))</f>
        <v>0</v>
      </c>
      <c r="G497" s="193"/>
      <c r="I497" s="194"/>
      <c r="J497" s="189"/>
    </row>
    <row r="498" spans="1:10" ht="12.75">
      <c r="A498" s="190"/>
      <c r="B498" s="2">
        <f t="shared" si="42"/>
        <v>0</v>
      </c>
      <c r="C498" s="200">
        <f>IF(ISBLANK(B498),"",VLOOKUP(B498,Données!$BG$9:$BH$200,2,0))</f>
        <v>0</v>
      </c>
      <c r="D498" s="48">
        <f t="shared" si="43"/>
        <v>0</v>
      </c>
      <c r="E498" s="189">
        <f>IF(ISBLANK(D498),"",VLOOKUP(D498,Données!$BJ$9:$BK$200,2,0))</f>
        <v>0</v>
      </c>
      <c r="F498" s="207"/>
      <c r="G498" s="193"/>
      <c r="I498" s="194"/>
      <c r="J498" s="189"/>
    </row>
    <row r="499" spans="1:10" ht="12.75">
      <c r="A499" s="190"/>
      <c r="B499" s="2">
        <f t="shared" si="42"/>
        <v>0</v>
      </c>
      <c r="C499" s="200">
        <f>IF(ISBLANK(B499),"",VLOOKUP(B499,Données!$BG$9:$BH$200,2,0))</f>
        <v>0</v>
      </c>
      <c r="D499" s="48">
        <f t="shared" si="43"/>
        <v>0</v>
      </c>
      <c r="E499" s="189">
        <f>IF(ISBLANK(D499),"",VLOOKUP(D499,Données!$BJ$9:$BK$200,2,0))</f>
        <v>0</v>
      </c>
      <c r="F499" s="207"/>
      <c r="G499" s="193"/>
      <c r="I499" s="194"/>
      <c r="J499" s="189"/>
    </row>
    <row r="500" spans="1:10" ht="12.75">
      <c r="A500" s="190"/>
      <c r="B500" s="2">
        <f t="shared" si="42"/>
        <v>0</v>
      </c>
      <c r="C500" s="200">
        <f>IF(ISBLANK(B500),"",VLOOKUP(B500,Données!$BG$9:$BH$200,2,0))</f>
        <v>0</v>
      </c>
      <c r="D500" s="48">
        <f t="shared" si="43"/>
        <v>0</v>
      </c>
      <c r="E500" s="189">
        <f>IF(ISBLANK(D500),"",VLOOKUP(D500,Données!$BJ$9:$BK$200,2,0))</f>
        <v>0</v>
      </c>
      <c r="F500" s="207"/>
      <c r="G500" s="193"/>
      <c r="I500" s="194"/>
      <c r="J500" s="189"/>
    </row>
    <row r="501" spans="1:10" ht="12.75">
      <c r="A501" s="190">
        <v>41760</v>
      </c>
      <c r="B501" s="201" t="s">
        <v>546</v>
      </c>
      <c r="C501" s="201"/>
      <c r="D501" s="201"/>
      <c r="E501" s="201"/>
      <c r="F501" s="207"/>
      <c r="G501" s="193"/>
      <c r="I501" s="194"/>
      <c r="J501" s="189"/>
    </row>
    <row r="502" spans="1:10" ht="12.75">
      <c r="A502" s="190"/>
      <c r="B502" s="33" t="s">
        <v>8</v>
      </c>
      <c r="C502" s="33" t="s">
        <v>547</v>
      </c>
      <c r="D502" s="33" t="s">
        <v>17</v>
      </c>
      <c r="E502" s="202" t="s">
        <v>14</v>
      </c>
      <c r="F502" s="199"/>
      <c r="G502" s="193"/>
      <c r="I502" s="194"/>
      <c r="J502" s="189"/>
    </row>
    <row r="503" spans="1:10" ht="13.5">
      <c r="A503" s="190"/>
      <c r="B503" s="203" t="s">
        <v>578</v>
      </c>
      <c r="C503" s="206" t="s">
        <v>96</v>
      </c>
      <c r="D503" s="5">
        <f>IF(OR(ISBLANK(B503),NOT(OR(C503="SD",C503="P"))),"",VLOOKUP(B503,Données!$AN$9:$AO$200,2,0))</f>
        <v>75</v>
      </c>
      <c r="E503" s="5">
        <f>IF(OR(ISBLANK(B503),OR(C503="Rec",C503="P")),"",IF(C503="SD",VLOOKUP($B503,Données!$AU$9:$AV$200,2,0),IF(C503="Ec",VLOOKUP($B503,Données!$AX$9:$AY$200,2,0),IF(C503="RecEc",VLOOKUP($B503,Données!$BA$9:$BB$200,2,0),VLOOKUP($B503,Données!$AQ$9:$AR$200,2,0)))))</f>
        <v>0</v>
      </c>
      <c r="F503" s="199"/>
      <c r="G503" s="193"/>
      <c r="I503" s="194"/>
      <c r="J503" s="189"/>
    </row>
    <row r="504" spans="1:10" ht="13.5">
      <c r="A504" s="190"/>
      <c r="B504" s="203" t="s">
        <v>579</v>
      </c>
      <c r="C504" s="206" t="s">
        <v>96</v>
      </c>
      <c r="D504" s="5">
        <f>IF(OR(ISBLANK(B504),NOT(OR(C504="SD",C504="P"))),"",VLOOKUP(B504,Données!$AN$9:$AO$200,2,0))</f>
        <v>17</v>
      </c>
      <c r="E504" s="5">
        <f>IF(OR(ISBLANK(B504),OR(C504="Rec",C504="P")),"",IF(C504="SD",VLOOKUP($B504,Données!$AU$9:$AV$200,2,0),IF(C504="Ec",VLOOKUP($B504,Données!$AX$9:$AY$200,2,0),IF(C504="RecEc",VLOOKUP($B504,Données!$BA$9:$BB$200,2,0),VLOOKUP($B504,Données!$AQ$9:$AR$200,2,0)))))</f>
        <v>0</v>
      </c>
      <c r="F504" s="199"/>
      <c r="G504" s="193"/>
      <c r="I504" s="194"/>
      <c r="J504" s="189"/>
    </row>
    <row r="505" spans="1:10" ht="13.5">
      <c r="A505" s="190"/>
      <c r="B505" s="203" t="s">
        <v>554</v>
      </c>
      <c r="C505" s="206" t="s">
        <v>96</v>
      </c>
      <c r="D505" s="5">
        <f>IF(OR(ISBLANK(B505),NOT(OR(C505="SD",C505="P"))),"",VLOOKUP(B505,Données!$AN$9:$AO$200,2,0))</f>
        <v>630</v>
      </c>
      <c r="E505" s="5">
        <f>IF(OR(ISBLANK(B505),OR(C505="Rec",C505="P")),"",IF(C505="SD",VLOOKUP($B505,Données!$AU$9:$AV$200,2,0),IF(C505="Ec",VLOOKUP($B505,Données!$AX$9:$AY$200,2,0),IF(C505="RecEc",VLOOKUP($B505,Données!$BA$9:$BB$200,2,0),VLOOKUP($B505,Données!$AQ$9:$AR$200,2,0)))))</f>
        <v>0</v>
      </c>
      <c r="F505" s="199"/>
      <c r="G505" s="193"/>
      <c r="I505" s="194"/>
      <c r="J505" s="189"/>
    </row>
    <row r="506" spans="1:10" ht="13.5">
      <c r="A506" s="190"/>
      <c r="B506" s="203" t="s">
        <v>520</v>
      </c>
      <c r="C506" s="165" t="s">
        <v>86</v>
      </c>
      <c r="D506" s="5">
        <f>IF(OR(ISBLANK(B506),NOT(OR(C506="SD",C506="P"))),"",VLOOKUP(B506,Données!$AN$9:$AO$200,2,0))</f>
        <v>630</v>
      </c>
      <c r="E506" s="5">
        <f>IF(OR(ISBLANK(B506),OR(C506="Rec",C506="P")),"",IF(C506="SD",VLOOKUP($B506,Données!$AU$9:$AV$200,2,0),IF(C506="Ec",VLOOKUP($B506,Données!$AX$9:$AY$200,2,0),IF(C506="RecEc",VLOOKUP($B506,Données!$BA$9:$BB$200,2,0),VLOOKUP($B506,Données!$AQ$9:$AR$200,2,0)))))</f>
        <v>0</v>
      </c>
      <c r="F506" s="199"/>
      <c r="G506" s="193"/>
      <c r="I506" s="194"/>
      <c r="J506" s="189"/>
    </row>
    <row r="507" spans="1:10" ht="13.5">
      <c r="A507" s="190"/>
      <c r="B507" s="203" t="s">
        <v>551</v>
      </c>
      <c r="C507" s="209" t="s">
        <v>92</v>
      </c>
      <c r="D507" s="5">
        <f>IF(OR(ISBLANK(B507),NOT(OR(C507="SD",C507="P"))),"",VLOOKUP(B507,Données!$AN$9:$AO$200,2,0))</f>
      </c>
      <c r="E507" s="5">
        <f>IF(OR(ISBLANK(B507),OR(C507="Rec",C507="P")),"",IF(C507="SD",VLOOKUP($B507,Données!$AU$9:$AV$200,2,0),IF(C507="Ec",VLOOKUP($B507,Données!$AX$9:$AY$200,2,0),IF(C507="RecEc",VLOOKUP($B507,Données!$BA$9:$BB$200,2,0),VLOOKUP($B507,Données!$AQ$9:$AR$200,2,0)))))</f>
        <v>45</v>
      </c>
      <c r="F507" s="199"/>
      <c r="G507" s="193"/>
      <c r="I507" s="194"/>
      <c r="J507" s="189"/>
    </row>
    <row r="508" spans="1:10" ht="13.5">
      <c r="A508" s="190"/>
      <c r="B508" s="203" t="s">
        <v>562</v>
      </c>
      <c r="C508" s="209" t="s">
        <v>92</v>
      </c>
      <c r="D508" s="5">
        <f>IF(OR(ISBLANK(B508),NOT(OR(C508="SD",C508="P"))),"",VLOOKUP(B508,Données!$AN$9:$AO$200,2,0))</f>
      </c>
      <c r="E508" s="5">
        <f>IF(OR(ISBLANK(B508),OR(C508="Rec",C508="P")),"",IF(C508="SD",VLOOKUP($B508,Données!$AU$9:$AV$200,2,0),IF(C508="Ec",VLOOKUP($B508,Données!$AX$9:$AY$200,2,0),IF(C508="RecEc",VLOOKUP($B508,Données!$BA$9:$BB$200,2,0),VLOOKUP($B508,Données!$AQ$9:$AR$200,2,0)))))</f>
        <v>0</v>
      </c>
      <c r="F508" s="199"/>
      <c r="G508" s="193"/>
      <c r="I508" s="194"/>
      <c r="J508" s="189"/>
    </row>
    <row r="509" spans="1:10" ht="13.5">
      <c r="A509" s="190"/>
      <c r="B509" s="203" t="s">
        <v>567</v>
      </c>
      <c r="C509" s="209" t="s">
        <v>92</v>
      </c>
      <c r="D509" s="5">
        <f>IF(OR(ISBLANK(B509),NOT(OR(C509="SD",C509="P"))),"",VLOOKUP(B509,Données!$AN$9:$AO$200,2,0))</f>
      </c>
      <c r="E509" s="5">
        <f>IF(OR(ISBLANK(B509),OR(C509="Rec",C509="P")),"",IF(C509="SD",VLOOKUP($B509,Données!$AU$9:$AV$200,2,0),IF(C509="Ec",VLOOKUP($B509,Données!$AX$9:$AY$200,2,0),IF(C509="RecEc",VLOOKUP($B509,Données!$BA$9:$BB$200,2,0),VLOOKUP($B509,Données!$AQ$9:$AR$200,2,0)))))</f>
        <v>45</v>
      </c>
      <c r="F509" s="199"/>
      <c r="G509" s="193"/>
      <c r="I509" s="194"/>
      <c r="J509" s="189"/>
    </row>
    <row r="510" spans="1:10" ht="13.5">
      <c r="A510" s="190"/>
      <c r="B510" s="203" t="s">
        <v>569</v>
      </c>
      <c r="C510" s="209" t="s">
        <v>92</v>
      </c>
      <c r="D510" s="5">
        <f>IF(OR(ISBLANK(B510),NOT(OR(C510="SD",C510="P"))),"",VLOOKUP(B510,Données!$AN$9:$AO$200,2,0))</f>
      </c>
      <c r="E510" s="5">
        <f>IF(OR(ISBLANK(B510),OR(C510="Rec",C510="P")),"",IF(C510="SD",VLOOKUP($B510,Données!$AU$9:$AV$200,2,0),IF(C510="Ec",VLOOKUP($B510,Données!$AX$9:$AY$200,2,0),IF(C510="RecEc",VLOOKUP($B510,Données!$BA$9:$BB$200,2,0),VLOOKUP($B510,Données!$AQ$9:$AR$200,2,0)))))</f>
        <v>60</v>
      </c>
      <c r="F510" s="199"/>
      <c r="G510" s="193"/>
      <c r="I510" s="194"/>
      <c r="J510" s="189"/>
    </row>
    <row r="511" spans="1:10" ht="13.5">
      <c r="A511" s="190"/>
      <c r="B511" s="203" t="s">
        <v>570</v>
      </c>
      <c r="C511" s="209" t="s">
        <v>92</v>
      </c>
      <c r="D511" s="5">
        <f>IF(OR(ISBLANK(B511),NOT(OR(C511="SD",C511="P"))),"",VLOOKUP(B511,Données!$AN$9:$AO$200,2,0))</f>
      </c>
      <c r="E511" s="5">
        <f>IF(OR(ISBLANK(B511),OR(C511="Rec",C511="P")),"",IF(C511="SD",VLOOKUP($B511,Données!$AU$9:$AV$200,2,0),IF(C511="Ec",VLOOKUP($B511,Données!$AX$9:$AY$200,2,0),IF(C511="RecEc",VLOOKUP($B511,Données!$BA$9:$BB$200,2,0),VLOOKUP($B511,Données!$AQ$9:$AR$200,2,0)))))</f>
        <v>60</v>
      </c>
      <c r="F511" s="199"/>
      <c r="G511" s="193"/>
      <c r="I511" s="194"/>
      <c r="J511" s="189"/>
    </row>
    <row r="512" spans="1:10" ht="13.5">
      <c r="A512" s="190"/>
      <c r="B512" s="203" t="s">
        <v>571</v>
      </c>
      <c r="C512" s="209" t="s">
        <v>92</v>
      </c>
      <c r="D512" s="5">
        <f>IF(OR(ISBLANK(B512),NOT(OR(C512="SD",C512="P"))),"",VLOOKUP(B512,Données!$AN$9:$AO$200,2,0))</f>
      </c>
      <c r="E512" s="5">
        <f>IF(OR(ISBLANK(B512),OR(C512="Rec",C512="P")),"",IF(C512="SD",VLOOKUP($B512,Données!$AU$9:$AV$200,2,0),IF(C512="Ec",VLOOKUP($B512,Données!$AX$9:$AY$200,2,0),IF(C512="RecEc",VLOOKUP($B512,Données!$BA$9:$BB$200,2,0),VLOOKUP($B512,Données!$AQ$9:$AR$200,2,0)))))</f>
        <v>60</v>
      </c>
      <c r="F512" s="199"/>
      <c r="G512" s="193"/>
      <c r="I512" s="194"/>
      <c r="J512" s="189"/>
    </row>
    <row r="513" spans="1:10" ht="13.5">
      <c r="A513" s="190"/>
      <c r="B513" s="203" t="s">
        <v>568</v>
      </c>
      <c r="C513" s="209" t="s">
        <v>92</v>
      </c>
      <c r="D513" s="5">
        <f>IF(OR(ISBLANK(B513),NOT(OR(C513="SD",C513="P"))),"",VLOOKUP(B513,Données!$AN$9:$AO$200,2,0))</f>
      </c>
      <c r="E513" s="5">
        <f>IF(OR(ISBLANK(B513),OR(C513="Rec",C513="P")),"",IF(C513="SD",VLOOKUP($B513,Données!$AU$9:$AV$200,2,0),IF(C513="Ec",VLOOKUP($B513,Données!$AX$9:$AY$200,2,0),IF(C513="RecEc",VLOOKUP($B513,Données!$BA$9:$BB$200,2,0),VLOOKUP($B513,Données!$AQ$9:$AR$200,2,0)))))</f>
        <v>60</v>
      </c>
      <c r="F513" s="199"/>
      <c r="G513" s="193"/>
      <c r="I513" s="194"/>
      <c r="J513" s="189"/>
    </row>
    <row r="514" spans="1:10" ht="13.5">
      <c r="A514" s="190"/>
      <c r="B514" s="203" t="s">
        <v>566</v>
      </c>
      <c r="C514" s="209" t="s">
        <v>92</v>
      </c>
      <c r="D514" s="5">
        <f>IF(OR(ISBLANK(B514),NOT(OR(C514="SD",C514="P"))),"",VLOOKUP(B514,Données!$AN$9:$AO$200,2,0))</f>
      </c>
      <c r="E514" s="5">
        <f>IF(OR(ISBLANK(B514),OR(C514="Rec",C514="P")),"",IF(C514="SD",VLOOKUP($B514,Données!$AU$9:$AV$200,2,0),IF(C514="Ec",VLOOKUP($B514,Données!$AX$9:$AY$200,2,0),IF(C514="RecEc",VLOOKUP($B514,Données!$BA$9:$BB$200,2,0),VLOOKUP($B514,Données!$AQ$9:$AR$200,2,0)))))</f>
        <v>60</v>
      </c>
      <c r="F514" s="199"/>
      <c r="G514" s="193"/>
      <c r="I514" s="194"/>
      <c r="J514" s="189"/>
    </row>
    <row r="515" spans="1:10" ht="13.5">
      <c r="A515" s="190"/>
      <c r="B515" s="203" t="s">
        <v>552</v>
      </c>
      <c r="C515" s="209" t="s">
        <v>92</v>
      </c>
      <c r="D515" s="5">
        <f>IF(OR(ISBLANK(B515),NOT(OR(C515="SD",C515="P"))),"",VLOOKUP(B515,Données!$AN$9:$AO$200,2,0))</f>
      </c>
      <c r="E515" s="5">
        <f>IF(OR(ISBLANK(B515),OR(C515="Rec",C515="P")),"",IF(C515="SD",VLOOKUP($B515,Données!$AU$9:$AV$200,2,0),IF(C515="Ec",VLOOKUP($B515,Données!$AX$9:$AY$200,2,0),IF(C515="RecEc",VLOOKUP($B515,Données!$BA$9:$BB$200,2,0),VLOOKUP($B515,Données!$AQ$9:$AR$200,2,0)))))</f>
        <v>0</v>
      </c>
      <c r="F515" s="199"/>
      <c r="G515" s="193"/>
      <c r="I515" s="194"/>
      <c r="J515" s="189"/>
    </row>
    <row r="516" spans="1:10" ht="13.5">
      <c r="A516" s="190"/>
      <c r="B516" s="203" t="s">
        <v>553</v>
      </c>
      <c r="C516" s="209" t="s">
        <v>92</v>
      </c>
      <c r="D516" s="5">
        <f>IF(OR(ISBLANK(B516),NOT(OR(C516="SD",C516="P"))),"",VLOOKUP(B516,Données!$AN$9:$AO$200,2,0))</f>
      </c>
      <c r="E516" s="5">
        <f>IF(OR(ISBLANK(B516),OR(C516="Rec",C516="P")),"",IF(C516="SD",VLOOKUP($B516,Données!$AU$9:$AV$200,2,0),IF(C516="Ec",VLOOKUP($B516,Données!$AX$9:$AY$200,2,0),IF(C516="RecEc",VLOOKUP($B516,Données!$BA$9:$BB$200,2,0),VLOOKUP($B516,Données!$AQ$9:$AR$200,2,0)))))</f>
        <v>0</v>
      </c>
      <c r="F516" s="199"/>
      <c r="G516" s="193"/>
      <c r="I516" s="194"/>
      <c r="J516" s="189"/>
    </row>
    <row r="517" spans="1:10" ht="13.5">
      <c r="A517" s="190"/>
      <c r="B517" s="203" t="s">
        <v>555</v>
      </c>
      <c r="C517" s="209" t="s">
        <v>92</v>
      </c>
      <c r="D517" s="5">
        <f>IF(OR(ISBLANK(B517),NOT(OR(C517="SD",C517="P"))),"",VLOOKUP(B517,Données!$AN$9:$AO$200,2,0))</f>
      </c>
      <c r="E517" s="5">
        <f>IF(OR(ISBLANK(B517),OR(C517="Rec",C517="P")),"",IF(C517="SD",VLOOKUP($B517,Données!$AU$9:$AV$200,2,0),IF(C517="Ec",VLOOKUP($B517,Données!$AX$9:$AY$200,2,0),IF(C517="RecEc",VLOOKUP($B517,Données!$BA$9:$BB$200,2,0),VLOOKUP($B517,Données!$AQ$9:$AR$200,2,0)))))</f>
        <v>23</v>
      </c>
      <c r="F517" s="199"/>
      <c r="G517" s="193"/>
      <c r="I517" s="194"/>
      <c r="J517" s="189"/>
    </row>
    <row r="518" spans="1:10" ht="13.5">
      <c r="A518" s="190"/>
      <c r="B518" s="203" t="s">
        <v>556</v>
      </c>
      <c r="C518" s="209" t="s">
        <v>92</v>
      </c>
      <c r="D518" s="5">
        <f>IF(OR(ISBLANK(B518),NOT(OR(C518="SD",C518="P"))),"",VLOOKUP(B518,Données!$AN$9:$AO$200,2,0))</f>
      </c>
      <c r="E518" s="5">
        <f>IF(OR(ISBLANK(B518),OR(C518="Rec",C518="P")),"",IF(C518="SD",VLOOKUP($B518,Données!$AU$9:$AV$200,2,0),IF(C518="Ec",VLOOKUP($B518,Données!$AX$9:$AY$200,2,0),IF(C518="RecEc",VLOOKUP($B518,Données!$BA$9:$BB$200,2,0),VLOOKUP($B518,Données!$AQ$9:$AR$200,2,0)))))</f>
        <v>23</v>
      </c>
      <c r="G518" s="193"/>
      <c r="I518" s="194"/>
      <c r="J518" s="189"/>
    </row>
    <row r="519" spans="1:10" ht="13.5">
      <c r="A519" s="190"/>
      <c r="B519" s="203" t="s">
        <v>557</v>
      </c>
      <c r="C519" s="209" t="s">
        <v>92</v>
      </c>
      <c r="D519" s="5">
        <f>IF(OR(ISBLANK(B519),NOT(OR(C519="SD",C519="P"))),"",VLOOKUP(B519,Données!$AN$9:$AO$200,2,0))</f>
      </c>
      <c r="E519" s="5">
        <f>IF(OR(ISBLANK(B519),OR(C519="Rec",C519="P")),"",IF(C519="SD",VLOOKUP($B519,Données!$AU$9:$AV$200,2,0),IF(C519="Ec",VLOOKUP($B519,Données!$AX$9:$AY$200,2,0),IF(C519="RecEc",VLOOKUP($B519,Données!$BA$9:$BB$200,2,0),VLOOKUP($B519,Données!$AQ$9:$AR$200,2,0)))))</f>
        <v>23</v>
      </c>
      <c r="G519" s="193"/>
      <c r="I519" s="194"/>
      <c r="J519" s="189"/>
    </row>
    <row r="520" spans="1:10" ht="13.5">
      <c r="A520" s="190"/>
      <c r="B520" s="203" t="s">
        <v>558</v>
      </c>
      <c r="C520" s="209" t="s">
        <v>92</v>
      </c>
      <c r="D520" s="5">
        <f>IF(OR(ISBLANK(B520),NOT(OR(C520="SD",C520="P"))),"",VLOOKUP(B520,Données!$AN$9:$AO$200,2,0))</f>
      </c>
      <c r="E520" s="5">
        <f>IF(OR(ISBLANK(B520),OR(C520="Rec",C520="P")),"",IF(C520="SD",VLOOKUP($B520,Données!$AU$9:$AV$200,2,0),IF(C520="Ec",VLOOKUP($B520,Données!$AX$9:$AY$200,2,0),IF(C520="RecEc",VLOOKUP($B520,Données!$BA$9:$BB$200,2,0),VLOOKUP($B520,Données!$AQ$9:$AR$200,2,0)))))</f>
        <v>23</v>
      </c>
      <c r="G520" s="193"/>
      <c r="I520" s="194"/>
      <c r="J520" s="189"/>
    </row>
    <row r="521" spans="1:10" ht="13.5">
      <c r="A521" s="190"/>
      <c r="B521" s="203" t="s">
        <v>574</v>
      </c>
      <c r="C521" s="205" t="s">
        <v>539</v>
      </c>
      <c r="D521" s="5">
        <f>IF(OR(ISBLANK(B521),NOT(OR(C521="SD",C521="P"))),"",VLOOKUP(B521,Données!$AN$9:$AO$200,2,0))</f>
      </c>
      <c r="E521" s="5">
        <f>IF(OR(ISBLANK(B521),OR(C521="Rec",C521="P")),"",IF(C521="SD",VLOOKUP($B521,Données!$AU$9:$AV$200,2,0),IF(C521="Ec",VLOOKUP($B521,Données!$AX$9:$AY$200,2,0),IF(C521="RecEc",VLOOKUP($B521,Données!$BA$9:$BB$200,2,0),VLOOKUP($B521,Données!$AQ$9:$AR$200,2,0)))))</f>
        <v>0</v>
      </c>
      <c r="G521" s="193"/>
      <c r="I521" s="194"/>
      <c r="J521" s="189"/>
    </row>
    <row r="522" spans="1:10" ht="13.5">
      <c r="A522" s="190"/>
      <c r="B522" s="203" t="s">
        <v>580</v>
      </c>
      <c r="C522" s="205" t="s">
        <v>539</v>
      </c>
      <c r="D522" s="5">
        <f>IF(OR(ISBLANK(B522),NOT(OR(C522="SD",C522="P"))),"",VLOOKUP(B522,Données!$AN$9:$AO$200,2,0))</f>
      </c>
      <c r="E522" s="5">
        <f>IF(OR(ISBLANK(B522),OR(C522="Rec",C522="P")),"",IF(C522="SD",VLOOKUP($B522,Données!$AU$9:$AV$200,2,0),IF(C522="Ec",VLOOKUP($B522,Données!$AX$9:$AY$200,2,0),IF(C522="RecEc",VLOOKUP($B522,Données!$BA$9:$BB$200,2,0),VLOOKUP($B522,Données!$AQ$9:$AR$200,2,0)))))</f>
        <v>0</v>
      </c>
      <c r="G522" s="193"/>
      <c r="I522" s="194"/>
      <c r="J522" s="189"/>
    </row>
    <row r="523" spans="1:10" ht="13.5">
      <c r="A523" s="190"/>
      <c r="B523" s="203" t="s">
        <v>560</v>
      </c>
      <c r="C523" s="205" t="s">
        <v>539</v>
      </c>
      <c r="D523" s="5">
        <f>IF(OR(ISBLANK(B523),NOT(OR(C523="SD",C523="P"))),"",VLOOKUP(B523,Données!$AN$9:$AO$200,2,0))</f>
      </c>
      <c r="E523" s="5">
        <f>IF(OR(ISBLANK(B523),OR(C523="Rec",C523="P")),"",IF(C523="SD",VLOOKUP($B523,Données!$AU$9:$AV$200,2,0),IF(C523="Ec",VLOOKUP($B523,Données!$AX$9:$AY$200,2,0),IF(C523="RecEc",VLOOKUP($B523,Données!$BA$9:$BB$200,2,0),VLOOKUP($B523,Données!$AQ$9:$AR$200,2,0)))))</f>
        <v>0</v>
      </c>
      <c r="G523" s="193"/>
      <c r="I523" s="194"/>
      <c r="J523" s="189"/>
    </row>
    <row r="524" spans="1:10" ht="13.5">
      <c r="A524" s="190"/>
      <c r="B524" s="203" t="s">
        <v>559</v>
      </c>
      <c r="C524" s="205" t="s">
        <v>539</v>
      </c>
      <c r="D524" s="5">
        <f>IF(OR(ISBLANK(B524),NOT(OR(C524="SD",C524="P"))),"",VLOOKUP(B524,Données!$AN$9:$AO$200,2,0))</f>
      </c>
      <c r="E524" s="5">
        <f>IF(OR(ISBLANK(B524),OR(C524="Rec",C524="P")),"",IF(C524="SD",VLOOKUP($B524,Données!$AU$9:$AV$200,2,0),IF(C524="Ec",VLOOKUP($B524,Données!$AX$9:$AY$200,2,0),IF(C524="RecEc",VLOOKUP($B524,Données!$BA$9:$BB$200,2,0),VLOOKUP($B524,Données!$AQ$9:$AR$200,2,0)))))</f>
        <v>0</v>
      </c>
      <c r="G524" s="193"/>
      <c r="I524" s="194"/>
      <c r="J524" s="189"/>
    </row>
    <row r="525" spans="1:10" ht="13.5">
      <c r="A525" s="190"/>
      <c r="B525" s="203" t="s">
        <v>549</v>
      </c>
      <c r="C525" s="205" t="s">
        <v>539</v>
      </c>
      <c r="D525" s="5">
        <f>IF(OR(ISBLANK(B525),NOT(OR(C525="SD",C525="P"))),"",VLOOKUP(B525,Données!$AN$9:$AO$200,2,0))</f>
      </c>
      <c r="E525" s="5">
        <f>IF(OR(ISBLANK(B525),OR(C525="Rec",C525="P")),"",IF(C525="SD",VLOOKUP($B525,Données!$AU$9:$AV$200,2,0),IF(C525="Ec",VLOOKUP($B525,Données!$AX$9:$AY$200,2,0),IF(C525="RecEc",VLOOKUP($B525,Données!$BA$9:$BB$200,2,0),VLOOKUP($B525,Données!$AQ$9:$AR$200,2,0)))))</f>
        <v>0</v>
      </c>
      <c r="G525" s="193"/>
      <c r="I525" s="194"/>
      <c r="J525" s="189"/>
    </row>
    <row r="526" spans="1:10" ht="13.5">
      <c r="A526" s="190"/>
      <c r="B526" s="203"/>
      <c r="C526" s="5"/>
      <c r="E526" s="5">
        <f>IF(OR(ISBLANK(B526),OR(C526="Rec",C526="P")),"",IF(C526="SD",VLOOKUP($B526,Données!$AU$9:$AV$200,2,0),IF(C526="Ec",VLOOKUP($B526,Données!$AX$9:$AY$200,2,0),IF(C526="RecEc",VLOOKUP($B526,Données!$BA$9:$BB$200,2,0),VLOOKUP($B526,Données!$AQ$9:$AR$200,2,0)))))</f>
        <v>0</v>
      </c>
      <c r="G526" s="193"/>
      <c r="I526" s="194"/>
      <c r="J526" s="189"/>
    </row>
    <row r="527" spans="1:10" ht="13.5">
      <c r="A527" s="190"/>
      <c r="B527" s="203"/>
      <c r="C527" s="5"/>
      <c r="E527" s="5">
        <f>IF(OR(ISBLANK(B527),OR(C527="Rec",C527="P")),"",IF(C527="SD",VLOOKUP($B527,Données!$AU$9:$AV$200,2,0),IF(C527="Ec",VLOOKUP($B527,Données!$AX$9:$AY$200,2,0),IF(C527="RecEc",VLOOKUP($B527,Données!$BA$9:$BB$200,2,0),VLOOKUP($B527,Données!$AQ$9:$AR$200,2,0)))))</f>
        <v>0</v>
      </c>
      <c r="G527" s="193"/>
      <c r="I527" s="194"/>
      <c r="J527" s="189"/>
    </row>
    <row r="528" spans="1:10" ht="13.5">
      <c r="A528" s="190"/>
      <c r="B528" s="203"/>
      <c r="C528" s="5"/>
      <c r="D528" s="5">
        <f>IF(OR(ISBLANK(B528),NOT(OR(C528="SD",C528="P"))),"",VLOOKUP(B528,Données!$AN$9:$AO$200,2,0))</f>
      </c>
      <c r="E528" s="5">
        <f>IF(OR(ISBLANK(B528),OR(C528="Rec",C528="P")),"",IF(C528="SD",VLOOKUP($B528,Données!$AU$9:$AV$200,2,0),IF(C528="Ec",VLOOKUP($B528,Données!$AX$9:$AY$200,2,0),IF(C528="RecEc",VLOOKUP($B528,Données!$BA$9:$BB$200,2,0),VLOOKUP($B528,Données!$AQ$9:$AR$200,2,0)))))</f>
        <v>0</v>
      </c>
      <c r="G528" s="193"/>
      <c r="I528" s="194"/>
      <c r="J528" s="189"/>
    </row>
    <row r="529" spans="1:10" ht="13.5">
      <c r="A529" s="190"/>
      <c r="B529" s="203"/>
      <c r="C529" s="18"/>
      <c r="D529" s="18">
        <f>IF(OR(ISBLANK(B529),NOT(OR(C529="SD",C529="P"))),"",VLOOKUP(B529,Données!$AN$9:$AO$200,2,0))</f>
        <v>0</v>
      </c>
      <c r="E529" s="5">
        <f>IF(OR(ISBLANK(B529),OR(C529="Rec",C529="P")),"",IF(C529="SD",VLOOKUP($B529,Données!$AU$9:$AV$200,2,0),IF(C529="Ec",VLOOKUP($B529,Données!$AX$9:$AY$200,2,0),IF(C529="RecEc",VLOOKUP($B529,Données!$BA$9:$BB$200,2,0),VLOOKUP($B529,Données!$AQ$9:$AR$200,2,0)))))</f>
        <v>0</v>
      </c>
      <c r="G529" s="193"/>
      <c r="I529" s="194"/>
      <c r="J529" s="189"/>
    </row>
    <row r="530" spans="1:10" ht="12.75">
      <c r="A530" s="204">
        <v>41774</v>
      </c>
      <c r="B530" s="210" t="s">
        <v>541</v>
      </c>
      <c r="C530" s="210"/>
      <c r="D530" s="210"/>
      <c r="E530" s="210"/>
      <c r="G530" s="193"/>
      <c r="I530" s="194"/>
      <c r="J530" s="189"/>
    </row>
    <row r="531" spans="1:10" ht="12.75">
      <c r="A531" s="204"/>
      <c r="B531" s="195" t="s">
        <v>543</v>
      </c>
      <c r="C531" s="196" t="s">
        <v>544</v>
      </c>
      <c r="D531" s="197" t="s">
        <v>545</v>
      </c>
      <c r="E531" s="198" t="s">
        <v>544</v>
      </c>
      <c r="G531" s="193"/>
      <c r="I531" s="194"/>
      <c r="J531" s="189"/>
    </row>
    <row r="532" spans="1:10" ht="12.75">
      <c r="A532" s="204"/>
      <c r="B532" s="2">
        <f aca="true" t="shared" si="44" ref="B532:B552">IF(C621="SD",B621,"")</f>
        <v>0</v>
      </c>
      <c r="C532" s="200">
        <f>IF(ISBLANK(B532),"",VLOOKUP(B532,Données!$BG$9:$BH$200,2,0))</f>
        <v>0</v>
      </c>
      <c r="D532" s="48">
        <f aca="true" t="shared" si="45" ref="D532:D552">IF(C621="R",B621,"")</f>
        <v>0</v>
      </c>
      <c r="E532" s="189">
        <f>IF(ISBLANK(D532),"",VLOOKUP(D532,Données!$BJ$9:$BK$200,2,0))</f>
        <v>0</v>
      </c>
      <c r="G532" s="193"/>
      <c r="I532" s="194"/>
      <c r="J532" s="189"/>
    </row>
    <row r="533" spans="1:10" ht="12.75">
      <c r="A533" s="204"/>
      <c r="B533" s="2">
        <f t="shared" si="44"/>
        <v>0</v>
      </c>
      <c r="C533" s="200">
        <f>IF(ISBLANK(B533),"",VLOOKUP(B533,Données!$BG$9:$BH$200,2,0))</f>
        <v>14</v>
      </c>
      <c r="D533" s="48">
        <f t="shared" si="45"/>
        <v>0</v>
      </c>
      <c r="E533" s="189">
        <f>IF(ISBLANK(D533),"",VLOOKUP(D533,Données!$BJ$9:$BK$200,2,0))</f>
        <v>0</v>
      </c>
      <c r="G533" s="193"/>
      <c r="I533" s="194"/>
      <c r="J533" s="189"/>
    </row>
    <row r="534" spans="1:10" ht="12.75">
      <c r="A534" s="204"/>
      <c r="B534" s="2">
        <f t="shared" si="44"/>
        <v>0</v>
      </c>
      <c r="C534" s="200">
        <f>IF(ISBLANK(B534),"",VLOOKUP(B534,Données!$BG$9:$BH$200,2,0))</f>
        <v>2.33333333333333</v>
      </c>
      <c r="D534" s="48">
        <f t="shared" si="45"/>
        <v>0</v>
      </c>
      <c r="E534" s="189">
        <f>IF(ISBLANK(D534),"",VLOOKUP(D534,Données!$BJ$9:$BK$200,2,0))</f>
        <v>0</v>
      </c>
      <c r="G534" s="193"/>
      <c r="I534" s="194"/>
      <c r="J534" s="189"/>
    </row>
    <row r="535" spans="1:10" ht="12.75">
      <c r="A535" s="204"/>
      <c r="B535" s="2">
        <f t="shared" si="44"/>
        <v>0</v>
      </c>
      <c r="C535" s="200">
        <f>IF(ISBLANK(B535),"",VLOOKUP(B535,Données!$BG$9:$BH$200,2,0))</f>
        <v>21</v>
      </c>
      <c r="D535" s="48">
        <f t="shared" si="45"/>
        <v>0</v>
      </c>
      <c r="E535" s="189">
        <f>IF(ISBLANK(D535),"",VLOOKUP(D535,Données!$BJ$9:$BK$200,2,0))</f>
        <v>0</v>
      </c>
      <c r="G535" s="193"/>
      <c r="I535" s="194"/>
      <c r="J535" s="189"/>
    </row>
    <row r="536" spans="1:10" ht="12.75">
      <c r="A536" s="204"/>
      <c r="B536" s="2">
        <f t="shared" si="44"/>
        <v>0</v>
      </c>
      <c r="C536" s="200">
        <f>IF(ISBLANK(B536),"",VLOOKUP(B536,Données!$BG$9:$BH$200,2,0))</f>
        <v>3.9375</v>
      </c>
      <c r="D536" s="48">
        <f t="shared" si="45"/>
        <v>0</v>
      </c>
      <c r="E536" s="189">
        <f>IF(ISBLANK(D536),"",VLOOKUP(D536,Données!$BJ$9:$BK$200,2,0))</f>
        <v>0</v>
      </c>
      <c r="G536" s="193"/>
      <c r="I536" s="194"/>
      <c r="J536" s="189"/>
    </row>
    <row r="537" spans="1:10" ht="12.75">
      <c r="A537" s="204"/>
      <c r="B537" s="2">
        <f t="shared" si="44"/>
        <v>0</v>
      </c>
      <c r="C537" s="200">
        <f>IF(ISBLANK(B537),"",VLOOKUP(B537,Données!$BG$9:$BH$200,2,0))</f>
        <v>0.7000000000000001</v>
      </c>
      <c r="D537" s="48">
        <f t="shared" si="45"/>
        <v>0</v>
      </c>
      <c r="E537" s="189">
        <f>IF(ISBLANK(D537),"",VLOOKUP(D537,Données!$BJ$9:$BK$200,2,0))</f>
        <v>0</v>
      </c>
      <c r="G537" s="193"/>
      <c r="I537" s="194"/>
      <c r="J537" s="189"/>
    </row>
    <row r="538" spans="1:10" ht="12.75">
      <c r="A538" s="204"/>
      <c r="B538" s="2">
        <f t="shared" si="44"/>
        <v>0</v>
      </c>
      <c r="C538" s="200">
        <f>IF(ISBLANK(B538),"",VLOOKUP(B538,Données!$BG$9:$BH$200,2,0))</f>
        <v>0</v>
      </c>
      <c r="D538" s="48">
        <f t="shared" si="45"/>
        <v>0</v>
      </c>
      <c r="E538" s="189">
        <f>IF(ISBLANK(D538),"",VLOOKUP(D538,Données!$BJ$9:$BK$200,2,0))</f>
        <v>2.625</v>
      </c>
      <c r="G538" s="193"/>
      <c r="I538" s="194"/>
      <c r="J538" s="189"/>
    </row>
    <row r="539" spans="1:10" ht="12.75">
      <c r="A539" s="204"/>
      <c r="B539" s="2">
        <f t="shared" si="44"/>
        <v>0</v>
      </c>
      <c r="C539" s="200">
        <f>IF(ISBLANK(B539),"",VLOOKUP(B539,Données!$BG$9:$BH$200,2,0))</f>
        <v>0</v>
      </c>
      <c r="D539" s="48">
        <f t="shared" si="45"/>
        <v>0</v>
      </c>
      <c r="E539" s="189">
        <f>IF(ISBLANK(D539),"",VLOOKUP(D539,Données!$BJ$9:$BK$200,2,0))</f>
        <v>7</v>
      </c>
      <c r="G539" s="193"/>
      <c r="I539" s="194"/>
      <c r="J539" s="189"/>
    </row>
    <row r="540" spans="1:10" ht="12.75">
      <c r="A540" s="204"/>
      <c r="B540" s="2">
        <f t="shared" si="44"/>
        <v>0</v>
      </c>
      <c r="C540" s="200">
        <f>IF(ISBLANK(B540),"",VLOOKUP(B540,Données!$BG$9:$BH$200,2,0))</f>
        <v>0</v>
      </c>
      <c r="D540" s="48">
        <f t="shared" si="45"/>
        <v>0</v>
      </c>
      <c r="E540" s="189">
        <f>IF(ISBLANK(D540),"",VLOOKUP(D540,Données!$BJ$9:$BK$200,2,0))</f>
        <v>7</v>
      </c>
      <c r="G540" s="193"/>
      <c r="I540" s="194"/>
      <c r="J540" s="189"/>
    </row>
    <row r="541" spans="1:10" ht="12.75">
      <c r="A541" s="204"/>
      <c r="B541" s="2">
        <f t="shared" si="44"/>
        <v>0</v>
      </c>
      <c r="C541" s="200">
        <f>IF(ISBLANK(B541),"",VLOOKUP(B541,Données!$BG$9:$BH$200,2,0))</f>
        <v>0</v>
      </c>
      <c r="D541" s="48">
        <f t="shared" si="45"/>
        <v>0</v>
      </c>
      <c r="E541" s="189">
        <f>IF(ISBLANK(D541),"",VLOOKUP(D541,Données!$BJ$9:$BK$200,2,0))</f>
        <v>8.75</v>
      </c>
      <c r="G541" s="193"/>
      <c r="I541" s="194"/>
      <c r="J541" s="189"/>
    </row>
    <row r="542" spans="1:10" ht="12.75">
      <c r="A542" s="204"/>
      <c r="B542" s="2">
        <f t="shared" si="44"/>
        <v>0</v>
      </c>
      <c r="C542" s="200">
        <f>IF(ISBLANK(B542),"",VLOOKUP(B542,Données!$BG$9:$BH$200,2,0))</f>
        <v>0</v>
      </c>
      <c r="D542" s="48">
        <f t="shared" si="45"/>
        <v>0</v>
      </c>
      <c r="E542" s="189">
        <f>IF(ISBLANK(D542),"",VLOOKUP(D542,Données!$BJ$9:$BK$200,2,0))</f>
        <v>17.5</v>
      </c>
      <c r="G542" s="193"/>
      <c r="I542" s="194"/>
      <c r="J542" s="189"/>
    </row>
    <row r="543" spans="1:10" ht="12.75">
      <c r="A543" s="204"/>
      <c r="B543" s="2">
        <f t="shared" si="44"/>
        <v>0</v>
      </c>
      <c r="C543" s="200">
        <f>IF(ISBLANK(B543),"",VLOOKUP(B543,Données!$BG$9:$BH$200,2,0))</f>
        <v>0</v>
      </c>
      <c r="D543" s="48">
        <f t="shared" si="45"/>
        <v>0</v>
      </c>
      <c r="E543" s="189">
        <f>IF(ISBLANK(D543),"",VLOOKUP(D543,Données!$BJ$9:$BK$200,2,0))</f>
        <v>0</v>
      </c>
      <c r="G543" s="193"/>
      <c r="I543" s="194"/>
      <c r="J543" s="189"/>
    </row>
    <row r="544" spans="1:10" ht="12.75">
      <c r="A544" s="204"/>
      <c r="B544" s="2">
        <f t="shared" si="44"/>
        <v>0</v>
      </c>
      <c r="C544" s="200">
        <f>IF(ISBLANK(B544),"",VLOOKUP(B544,Données!$BG$9:$BH$200,2,0))</f>
        <v>0</v>
      </c>
      <c r="D544" s="48">
        <f t="shared" si="45"/>
        <v>0</v>
      </c>
      <c r="E544" s="189">
        <f>IF(ISBLANK(D544),"",VLOOKUP(D544,Données!$BJ$9:$BK$200,2,0))</f>
        <v>0</v>
      </c>
      <c r="G544" s="193"/>
      <c r="I544" s="194"/>
      <c r="J544" s="189"/>
    </row>
    <row r="545" spans="1:10" ht="12.75">
      <c r="A545" s="204"/>
      <c r="B545" s="2">
        <f t="shared" si="44"/>
        <v>0</v>
      </c>
      <c r="C545" s="200">
        <f>IF(ISBLANK(B545),"",VLOOKUP(B545,Données!$BG$9:$BH$200,2,0))</f>
        <v>0</v>
      </c>
      <c r="D545" s="48">
        <f t="shared" si="45"/>
        <v>0</v>
      </c>
      <c r="E545" s="189">
        <f>IF(ISBLANK(D545),"",VLOOKUP(D545,Données!$BJ$9:$BK$200,2,0))</f>
        <v>0</v>
      </c>
      <c r="G545" s="193"/>
      <c r="I545" s="194"/>
      <c r="J545" s="189"/>
    </row>
    <row r="546" spans="1:10" ht="12.75">
      <c r="A546" s="204"/>
      <c r="B546" s="2">
        <f t="shared" si="44"/>
        <v>0</v>
      </c>
      <c r="C546" s="200">
        <f>IF(ISBLANK(B546),"",VLOOKUP(B546,Données!$BG$9:$BH$200,2,0))</f>
        <v>0</v>
      </c>
      <c r="D546" s="48">
        <f t="shared" si="45"/>
        <v>0</v>
      </c>
      <c r="E546" s="189">
        <f>IF(ISBLANK(D546),"",VLOOKUP(D546,Données!$BJ$9:$BK$200,2,0))</f>
        <v>0</v>
      </c>
      <c r="G546" s="193"/>
      <c r="I546" s="194"/>
      <c r="J546" s="189"/>
    </row>
    <row r="547" spans="1:10" ht="12.75">
      <c r="A547" s="204"/>
      <c r="B547" s="2">
        <f t="shared" si="44"/>
        <v>0</v>
      </c>
      <c r="C547" s="200">
        <f>IF(ISBLANK(B547),"",VLOOKUP(B547,Données!$BG$9:$BH$200,2,0))</f>
        <v>0</v>
      </c>
      <c r="D547" s="48">
        <f t="shared" si="45"/>
        <v>0</v>
      </c>
      <c r="E547" s="189">
        <f>IF(ISBLANK(D547),"",VLOOKUP(D547,Données!$BJ$9:$BK$200,2,0))</f>
        <v>0</v>
      </c>
      <c r="G547" s="193"/>
      <c r="I547" s="194"/>
      <c r="J547" s="189"/>
    </row>
    <row r="548" spans="1:10" ht="12.75">
      <c r="A548" s="204"/>
      <c r="B548" s="2">
        <f t="shared" si="44"/>
        <v>0</v>
      </c>
      <c r="C548" s="200">
        <f>IF(ISBLANK(B548),"",VLOOKUP(B548,Données!$BG$9:$BH$200,2,0))</f>
        <v>0</v>
      </c>
      <c r="D548" s="48">
        <f t="shared" si="45"/>
        <v>0</v>
      </c>
      <c r="E548" s="189">
        <f>IF(ISBLANK(D548),"",VLOOKUP(D548,Données!$BJ$9:$BK$200,2,0))</f>
        <v>0</v>
      </c>
      <c r="G548" s="193"/>
      <c r="I548" s="194"/>
      <c r="J548" s="189"/>
    </row>
    <row r="549" spans="1:10" ht="12.75">
      <c r="A549" s="204"/>
      <c r="B549" s="2">
        <f t="shared" si="44"/>
        <v>0</v>
      </c>
      <c r="C549" s="200">
        <f>IF(ISBLANK(B549),"",VLOOKUP(B549,Données!$BG$9:$BH$200,2,0))</f>
        <v>0</v>
      </c>
      <c r="D549" s="48">
        <f t="shared" si="45"/>
        <v>0</v>
      </c>
      <c r="E549" s="189">
        <f>IF(ISBLANK(D549),"",VLOOKUP(D549,Données!$BJ$9:$BK$200,2,0))</f>
        <v>0</v>
      </c>
      <c r="F549" s="211"/>
      <c r="G549" s="193"/>
      <c r="I549" s="194"/>
      <c r="J549" s="189"/>
    </row>
    <row r="550" spans="1:10" ht="12.75">
      <c r="A550" s="204"/>
      <c r="B550" s="2">
        <f t="shared" si="44"/>
        <v>0</v>
      </c>
      <c r="C550" s="200">
        <f>IF(ISBLANK(B550),"",VLOOKUP(B550,Données!$BG$9:$BH$200,2,0))</f>
        <v>0</v>
      </c>
      <c r="D550" s="48">
        <f t="shared" si="45"/>
        <v>0</v>
      </c>
      <c r="E550" s="189">
        <f>IF(ISBLANK(D550),"",VLOOKUP(D550,Données!$BJ$9:$BK$200,2,0))</f>
        <v>0</v>
      </c>
      <c r="F550" s="207"/>
      <c r="G550" s="193"/>
      <c r="I550" s="194"/>
      <c r="J550" s="189"/>
    </row>
    <row r="551" spans="1:10" ht="12.75">
      <c r="A551" s="204"/>
      <c r="B551" s="2">
        <f t="shared" si="44"/>
        <v>0</v>
      </c>
      <c r="C551" s="200">
        <f>IF(ISBLANK(B551),"",VLOOKUP(B551,Données!$BG$9:$BH$200,2,0))</f>
        <v>0</v>
      </c>
      <c r="D551" s="48">
        <f t="shared" si="45"/>
        <v>0</v>
      </c>
      <c r="E551" s="189">
        <f>IF(ISBLANK(D551),"",VLOOKUP(D551,Données!$BJ$9:$BK$200,2,0))</f>
        <v>0</v>
      </c>
      <c r="F551" s="207"/>
      <c r="G551" s="193"/>
      <c r="I551" s="194"/>
      <c r="J551" s="189"/>
    </row>
    <row r="552" spans="1:10" ht="12.75">
      <c r="A552" s="204"/>
      <c r="B552" s="2">
        <f t="shared" si="44"/>
        <v>0</v>
      </c>
      <c r="C552" s="200">
        <f>IF(ISBLANK(B552),"",VLOOKUP(B552,Données!$BG$9:$BH$200,2,0))</f>
        <v>0</v>
      </c>
      <c r="D552" s="48">
        <f t="shared" si="45"/>
        <v>0</v>
      </c>
      <c r="E552" s="189">
        <f>IF(ISBLANK(D552),"",VLOOKUP(D552,Données!$BJ$9:$BK$200,2,0))</f>
        <v>0</v>
      </c>
      <c r="F552" s="207"/>
      <c r="G552" s="193"/>
      <c r="I552" s="194"/>
      <c r="J552" s="189"/>
    </row>
    <row r="553" spans="1:10" ht="12.75">
      <c r="A553" s="204"/>
      <c r="B553" s="2">
        <f>IF(C644="SD",B644,"")</f>
        <v>0</v>
      </c>
      <c r="C553" s="200">
        <f>IF(ISBLANK(B553),"",VLOOKUP(B553,Données!$BG$9:$BH$200,2,0))</f>
        <v>0</v>
      </c>
      <c r="D553" s="48">
        <f>IF(C644="R",B644,"")</f>
        <v>0</v>
      </c>
      <c r="E553" s="189">
        <f>IF(ISBLANK(D553),"",VLOOKUP(D553,Données!$BJ$9:$BK$200,2,0))</f>
        <v>0</v>
      </c>
      <c r="F553" s="207"/>
      <c r="G553" s="193"/>
      <c r="I553" s="194"/>
      <c r="J553" s="189"/>
    </row>
    <row r="554" spans="1:10" ht="12.75">
      <c r="A554" s="204"/>
      <c r="B554" s="2"/>
      <c r="C554" s="200"/>
      <c r="D554" s="48"/>
      <c r="E554" s="189"/>
      <c r="F554" s="207"/>
      <c r="G554" s="193"/>
      <c r="I554" s="194"/>
      <c r="J554" s="189"/>
    </row>
    <row r="555" spans="1:10" ht="12.75">
      <c r="A555" s="204"/>
      <c r="B555" s="2"/>
      <c r="C555" s="200"/>
      <c r="D555" s="48"/>
      <c r="E555" s="189"/>
      <c r="F555" s="207"/>
      <c r="G555" s="193"/>
      <c r="I555" s="194"/>
      <c r="J555" s="189"/>
    </row>
    <row r="556" spans="1:10" ht="12.75">
      <c r="A556" s="204"/>
      <c r="B556" s="2">
        <f aca="true" t="shared" si="46" ref="B556:B558">IF(C645="SD",B645,"")</f>
        <v>0</v>
      </c>
      <c r="C556" s="200">
        <f>IF(ISBLANK(B556),"",VLOOKUP(B556,Données!$BG$9:$BH$200,2,0))</f>
        <v>0</v>
      </c>
      <c r="D556" s="48">
        <f aca="true" t="shared" si="47" ref="D556:D558">IF(C645="R",B645,"")</f>
        <v>0</v>
      </c>
      <c r="E556" s="189">
        <f>IF(ISBLANK(D556),"",VLOOKUP(D556,Données!$BJ$9:$BK$200,2,0))</f>
        <v>0</v>
      </c>
      <c r="F556" s="207"/>
      <c r="G556" s="193"/>
      <c r="I556" s="194"/>
      <c r="J556" s="189"/>
    </row>
    <row r="557" spans="1:10" ht="12.75">
      <c r="A557" s="204"/>
      <c r="B557" s="2">
        <f t="shared" si="46"/>
        <v>0</v>
      </c>
      <c r="C557" s="200">
        <f>IF(ISBLANK(B557),"",VLOOKUP(B557,Données!$BG$9:$BH$200,2,0))</f>
        <v>0</v>
      </c>
      <c r="D557" s="48">
        <f t="shared" si="47"/>
        <v>0</v>
      </c>
      <c r="E557" s="189">
        <f>IF(ISBLANK(D557),"",VLOOKUP(D557,Données!$BJ$9:$BK$200,2,0))</f>
        <v>0</v>
      </c>
      <c r="F557" s="207"/>
      <c r="G557" s="193"/>
      <c r="I557" s="194"/>
      <c r="J557" s="189"/>
    </row>
    <row r="558" spans="1:10" ht="12.75">
      <c r="A558" s="204"/>
      <c r="B558" s="2">
        <f t="shared" si="46"/>
        <v>0</v>
      </c>
      <c r="C558" s="200">
        <f>IF(ISBLANK(B558),"",VLOOKUP(B558,Données!$BG$9:$BH$200,2,0))</f>
        <v>0</v>
      </c>
      <c r="D558" s="48">
        <f t="shared" si="47"/>
        <v>0</v>
      </c>
      <c r="E558" s="189">
        <f>IF(ISBLANK(D558),"",VLOOKUP(D558,Données!$BJ$9:$BK$200,2,0))</f>
        <v>0</v>
      </c>
      <c r="F558" s="207"/>
      <c r="G558" s="193"/>
      <c r="I558" s="194"/>
      <c r="J558" s="189"/>
    </row>
    <row r="559" spans="1:10" ht="12.75">
      <c r="A559" s="204">
        <v>41774</v>
      </c>
      <c r="B559" s="201" t="s">
        <v>546</v>
      </c>
      <c r="C559" s="201"/>
      <c r="D559" s="201"/>
      <c r="E559" s="201"/>
      <c r="F559" s="207"/>
      <c r="G559" s="193"/>
      <c r="I559" s="194"/>
      <c r="J559" s="189"/>
    </row>
    <row r="560" spans="1:10" ht="12.75">
      <c r="A560" s="204"/>
      <c r="B560" s="33" t="s">
        <v>8</v>
      </c>
      <c r="C560" s="33" t="s">
        <v>547</v>
      </c>
      <c r="D560" s="33" t="s">
        <v>17</v>
      </c>
      <c r="E560" s="202" t="s">
        <v>14</v>
      </c>
      <c r="F560" s="207"/>
      <c r="G560" s="193"/>
      <c r="I560" s="194"/>
      <c r="J560" s="189"/>
    </row>
    <row r="561" spans="1:10" ht="13.5">
      <c r="A561" s="204"/>
      <c r="B561" s="203" t="s">
        <v>578</v>
      </c>
      <c r="C561" s="206" t="s">
        <v>96</v>
      </c>
      <c r="D561" s="5">
        <f>IF(OR(ISBLANK(B561),NOT(OR(C561="SD",C561="P"))),"",VLOOKUP(B561,Données!$AN$9:$AO$200,2,0))</f>
        <v>75</v>
      </c>
      <c r="E561" s="5">
        <f>IF(OR(ISBLANK(B561),OR(C561="Rec",C561="P")),"",IF(C561="SD",VLOOKUP($B561,Données!$AU$9:$AV$200,2,0),IF(C561="Ec",VLOOKUP($B561,Données!$AX$9:$AY$200,2,0),IF(C561="RecEc",VLOOKUP($B561,Données!$BA$9:$BB$200,2,0),VLOOKUP($B561,Données!$AQ$9:$AR$200,2,0)))))</f>
        <v>0</v>
      </c>
      <c r="F561" s="207"/>
      <c r="G561" s="193"/>
      <c r="I561" s="194"/>
      <c r="J561" s="189"/>
    </row>
    <row r="562" spans="1:10" ht="13.5">
      <c r="A562" s="204"/>
      <c r="B562" s="203" t="s">
        <v>501</v>
      </c>
      <c r="C562" s="165" t="s">
        <v>86</v>
      </c>
      <c r="D562" s="5">
        <f>IF(OR(ISBLANK(B562),NOT(OR(C562="SD",C562="P"))),"",VLOOKUP(B562,Données!$AN$9:$AO$200,2,0))</f>
        <v>420</v>
      </c>
      <c r="E562" s="5">
        <f>IF(OR(ISBLANK(B562),OR(C562="Rec",C562="P")),"",IF(C562="SD",VLOOKUP($B562,Données!$AU$9:$AV$200,2,0),IF(C562="Ec",VLOOKUP($B562,Données!$AX$9:$AY$200,2,0),IF(C562="RecEc",VLOOKUP($B562,Données!$BA$9:$BB$200,2,0),VLOOKUP($B562,Données!$AQ$9:$AR$200,2,0)))))</f>
        <v>0</v>
      </c>
      <c r="F562" s="207"/>
      <c r="G562" s="193"/>
      <c r="I562" s="194"/>
      <c r="J562" s="189"/>
    </row>
    <row r="563" spans="1:10" ht="13.5">
      <c r="A563" s="204"/>
      <c r="B563" s="203" t="s">
        <v>581</v>
      </c>
      <c r="C563" s="206" t="s">
        <v>96</v>
      </c>
      <c r="D563" s="5">
        <f>IF(OR(ISBLANK(B563),NOT(OR(C563="SD",C563="P"))),"",VLOOKUP(B563,Données!$AN$9:$AO$200,2,0))</f>
        <v>25</v>
      </c>
      <c r="E563" s="5">
        <f>IF(OR(ISBLANK(B563),OR(C563="Rec",C563="P")),"",IF(C563="SD",VLOOKUP($B563,Données!$AU$9:$AV$200,2,0),IF(C563="Ec",VLOOKUP($B563,Données!$AX$9:$AY$200,2,0),IF(C563="RecEc",VLOOKUP($B563,Données!$BA$9:$BB$200,2,0),VLOOKUP($B563,Données!$AQ$9:$AR$200,2,0)))))</f>
        <v>0</v>
      </c>
      <c r="F563" s="199"/>
      <c r="G563" s="193"/>
      <c r="I563" s="194"/>
      <c r="J563" s="189"/>
    </row>
    <row r="564" spans="1:10" ht="13.5">
      <c r="A564" s="204"/>
      <c r="B564" s="203" t="s">
        <v>564</v>
      </c>
      <c r="C564" s="206" t="s">
        <v>96</v>
      </c>
      <c r="D564" s="5">
        <f>IF(OR(ISBLANK(B564),NOT(OR(C564="SD",C564="P"))),"",VLOOKUP(B564,Données!$AN$9:$AO$200,2,0))</f>
        <v>25</v>
      </c>
      <c r="E564" s="5">
        <f>IF(OR(ISBLANK(B564),OR(C564="Rec",C564="P")),"",IF(C564="SD",VLOOKUP($B564,Données!$AU$9:$AV$200,2,0),IF(C564="Ec",VLOOKUP($B564,Données!$AX$9:$AY$200,2,0),IF(C564="RecEc",VLOOKUP($B564,Données!$BA$9:$BB$200,2,0),VLOOKUP($B564,Données!$AQ$9:$AR$200,2,0)))))</f>
        <v>0</v>
      </c>
      <c r="F564" s="199"/>
      <c r="G564" s="193"/>
      <c r="I564" s="194"/>
      <c r="J564" s="189"/>
    </row>
    <row r="565" spans="1:10" ht="13.5">
      <c r="A565" s="204"/>
      <c r="B565" s="203" t="s">
        <v>565</v>
      </c>
      <c r="C565" s="206" t="s">
        <v>96</v>
      </c>
      <c r="D565" s="5">
        <f>IF(OR(ISBLANK(B565),NOT(OR(C565="SD",C565="P"))),"",VLOOKUP(B565,Données!$AN$9:$AO$200,2,0))</f>
        <v>25</v>
      </c>
      <c r="E565" s="5">
        <f>IF(OR(ISBLANK(B565),OR(C565="Rec",C565="P")),"",IF(C565="SD",VLOOKUP($B565,Données!$AU$9:$AV$200,2,0),IF(C565="Ec",VLOOKUP($B565,Données!$AX$9:$AY$200,2,0),IF(C565="RecEc",VLOOKUP($B565,Données!$BA$9:$BB$200,2,0),VLOOKUP($B565,Données!$AQ$9:$AR$200,2,0)))))</f>
        <v>0</v>
      </c>
      <c r="F565" s="199"/>
      <c r="G565" s="193"/>
      <c r="I565" s="194"/>
      <c r="J565" s="189"/>
    </row>
    <row r="566" spans="1:10" ht="13.5">
      <c r="A566" s="204"/>
      <c r="B566" s="203" t="s">
        <v>582</v>
      </c>
      <c r="C566" s="206" t="s">
        <v>96</v>
      </c>
      <c r="D566" s="5">
        <f>IF(OR(ISBLANK(B566),NOT(OR(C566="SD",C566="P"))),"",VLOOKUP(B566,Données!$AN$9:$AO$200,2,0))</f>
        <v>100</v>
      </c>
      <c r="E566" s="5">
        <f>IF(OR(ISBLANK(B566),OR(C566="Rec",C566="P")),"",IF(C566="SD",VLOOKUP($B566,Données!$AU$9:$AV$200,2,0),IF(C566="Ec",VLOOKUP($B566,Données!$AX$9:$AY$200,2,0),IF(C566="RecEc",VLOOKUP($B566,Données!$BA$9:$BB$200,2,0),VLOOKUP($B566,Données!$AQ$9:$AR$200,2,0)))))</f>
        <v>0</v>
      </c>
      <c r="F566" s="199"/>
      <c r="G566" s="193"/>
      <c r="I566" s="194"/>
      <c r="J566" s="189"/>
    </row>
    <row r="567" spans="1:10" ht="13.5">
      <c r="A567" s="204"/>
      <c r="B567" s="203" t="s">
        <v>583</v>
      </c>
      <c r="C567" s="206" t="s">
        <v>96</v>
      </c>
      <c r="D567" s="5">
        <f>IF(OR(ISBLANK(B567),NOT(OR(C567="SD",C567="P"))),"",VLOOKUP(B567,Données!$AN$9:$AO$200,2,0))</f>
        <v>84</v>
      </c>
      <c r="E567" s="5">
        <f>IF(OR(ISBLANK(B567),OR(C567="Rec",C567="P")),"",IF(C567="SD",VLOOKUP($B567,Données!$AU$9:$AV$200,2,0),IF(C567="Ec",VLOOKUP($B567,Données!$AX$9:$AY$200,2,0),IF(C567="RecEc",VLOOKUP($B567,Données!$BA$9:$BB$200,2,0),VLOOKUP($B567,Données!$AQ$9:$AR$200,2,0)))))</f>
        <v>0</v>
      </c>
      <c r="F567" s="199"/>
      <c r="G567" s="193"/>
      <c r="I567" s="194"/>
      <c r="J567" s="189"/>
    </row>
    <row r="568" spans="1:10" ht="13.5">
      <c r="A568" s="204"/>
      <c r="B568" s="203" t="s">
        <v>584</v>
      </c>
      <c r="C568" s="165" t="s">
        <v>86</v>
      </c>
      <c r="D568" s="208">
        <f>IF(OR(ISBLANK(B568),NOT(OR(C568="SD",C568="P"))),"",VLOOKUP(B568,Données!$AN$9:$AO$200,2,0))</f>
        <v>56</v>
      </c>
      <c r="E568" s="5">
        <f>IF(OR(ISBLANK(B568),OR(C568="Rec",C568="P")),"",IF(C568="SD",VLOOKUP($B568,Données!$AU$9:$AV$200,2,0),IF(C568="Ec",VLOOKUP($B568,Données!$AX$9:$AY$200,2,0),IF(C568="RecEc",VLOOKUP($B568,Données!$BA$9:$BB$200,2,0),VLOOKUP($B568,Données!$AQ$9:$AR$200,2,0)))))</f>
        <v>0</v>
      </c>
      <c r="F568" s="199"/>
      <c r="G568" s="193"/>
      <c r="I568" s="194"/>
      <c r="J568" s="189"/>
    </row>
    <row r="569" spans="1:10" ht="13.5">
      <c r="A569" s="204"/>
      <c r="B569" s="203" t="s">
        <v>514</v>
      </c>
      <c r="C569" s="165" t="s">
        <v>86</v>
      </c>
      <c r="D569" s="208">
        <f>IF(OR(ISBLANK(B569),NOT(OR(C569="SD",C569="P"))),"",VLOOKUP(B569,Données!$AN$9:$AO$200,2,0))</f>
        <v>112</v>
      </c>
      <c r="E569" s="5">
        <f>IF(OR(ISBLANK(B569),OR(C569="Rec",C569="P")),"",IF(C569="SD",VLOOKUP($B569,Données!$AU$9:$AV$200,2,0),IF(C569="Ec",VLOOKUP($B569,Données!$AX$9:$AY$200,2,0),IF(C569="RecEc",VLOOKUP($B569,Données!$BA$9:$BB$200,2,0),VLOOKUP($B569,Données!$AQ$9:$AR$200,2,0)))))</f>
        <v>0</v>
      </c>
      <c r="G569" s="193"/>
      <c r="I569" s="194"/>
      <c r="J569" s="189"/>
    </row>
    <row r="570" spans="1:10" ht="13.5">
      <c r="A570" s="204"/>
      <c r="B570" s="203" t="s">
        <v>575</v>
      </c>
      <c r="C570" s="165" t="s">
        <v>86</v>
      </c>
      <c r="D570" s="208">
        <f>IF(OR(ISBLANK(B570),NOT(OR(C570="SD",C570="P"))),"",VLOOKUP(B570,Données!$AN$9:$AO$200,2,0))</f>
        <v>12</v>
      </c>
      <c r="E570" s="5">
        <f>IF(OR(ISBLANK(B570),OR(C570="Rec",C570="P")),"",IF(C570="SD",VLOOKUP($B570,Données!$AU$9:$AV$200,2,0),IF(C570="Ec",VLOOKUP($B570,Données!$AX$9:$AY$200,2,0),IF(C570="RecEc",VLOOKUP($B570,Données!$BA$9:$BB$200,2,0),VLOOKUP($B570,Données!$AQ$9:$AR$200,2,0)))))</f>
        <v>0</v>
      </c>
      <c r="G570" s="193"/>
      <c r="I570" s="194"/>
      <c r="J570" s="189"/>
    </row>
    <row r="571" spans="1:10" ht="13.5">
      <c r="A571" s="204"/>
      <c r="B571" s="203" t="s">
        <v>579</v>
      </c>
      <c r="C571" s="206" t="s">
        <v>96</v>
      </c>
      <c r="D571" s="5">
        <f>IF(OR(ISBLANK(B571),NOT(OR(C571="SD",C571="P"))),"",VLOOKUP(B571,Données!$AN$9:$AO$200,2,0))</f>
        <v>17</v>
      </c>
      <c r="E571" s="5">
        <f>IF(OR(ISBLANK(B571),OR(C571="Rec",C571="P")),"",IF(C571="SD",VLOOKUP($B571,Données!$AU$9:$AV$200,2,0),IF(C571="Ec",VLOOKUP($B571,Données!$AX$9:$AY$200,2,0),IF(C571="RecEc",VLOOKUP($B571,Données!$BA$9:$BB$200,2,0),VLOOKUP($B571,Données!$AQ$9:$AR$200,2,0)))))</f>
        <v>0</v>
      </c>
      <c r="G571" s="193"/>
      <c r="I571" s="194"/>
      <c r="J571" s="189"/>
    </row>
    <row r="572" spans="1:10" ht="13.5">
      <c r="A572" s="204"/>
      <c r="B572" s="203" t="s">
        <v>564</v>
      </c>
      <c r="C572" s="209" t="s">
        <v>92</v>
      </c>
      <c r="D572" s="5">
        <f>IF(OR(ISBLANK(B572),NOT(OR(C572="SD",C572="P"))),"",VLOOKUP(B572,Données!$AN$9:$AO$200,2,0))</f>
      </c>
      <c r="E572" s="5">
        <f>IF(OR(ISBLANK(B572),OR(C572="Rec",C572="P")),"",IF(C572="SD",VLOOKUP($B572,Données!$AU$9:$AV$200,2,0),IF(C572="Ec",VLOOKUP($B572,Données!$AX$9:$AY$200,2,0),IF(C572="RecEc",VLOOKUP($B572,Données!$BA$9:$BB$200,2,0),VLOOKUP($B572,Données!$AQ$9:$AR$200,2,0)))))</f>
        <v>0</v>
      </c>
      <c r="G572" s="193"/>
      <c r="I572" s="194"/>
      <c r="J572" s="189"/>
    </row>
    <row r="573" spans="1:10" ht="13.5">
      <c r="A573" s="204"/>
      <c r="B573" s="203" t="s">
        <v>572</v>
      </c>
      <c r="C573" s="209" t="s">
        <v>92</v>
      </c>
      <c r="D573" s="5">
        <f>IF(OR(ISBLANK(B573),NOT(OR(C573="SD",C573="P"))),"",VLOOKUP(B573,Données!$AN$9:$AO$200,2,0))</f>
      </c>
      <c r="E573" s="5">
        <f>IF(OR(ISBLANK(B573),OR(C573="Rec",C573="P")),"",IF(C573="SD",VLOOKUP($B573,Données!$AU$9:$AV$200,2,0),IF(C573="Ec",VLOOKUP($B573,Données!$AX$9:$AY$200,2,0),IF(C573="RecEc",VLOOKUP($B573,Données!$BA$9:$BB$200,2,0),VLOOKUP($B573,Données!$AQ$9:$AR$200,2,0)))))</f>
        <v>45</v>
      </c>
      <c r="G573" s="193"/>
      <c r="I573" s="194"/>
      <c r="J573" s="189"/>
    </row>
    <row r="574" spans="1:10" ht="13.5">
      <c r="A574" s="204"/>
      <c r="B574" s="203" t="s">
        <v>573</v>
      </c>
      <c r="C574" s="209" t="s">
        <v>92</v>
      </c>
      <c r="D574" s="5">
        <f>IF(OR(ISBLANK(B574),NOT(OR(C574="SD",C574="P"))),"",VLOOKUP(B574,Données!$AN$9:$AO$200,2,0))</f>
      </c>
      <c r="E574" s="5">
        <f>IF(OR(ISBLANK(B574),OR(C574="Rec",C574="P")),"",IF(C574="SD",VLOOKUP($B574,Données!$AU$9:$AV$200,2,0),IF(C574="Ec",VLOOKUP($B574,Données!$AX$9:$AY$200,2,0),IF(C574="RecEc",VLOOKUP($B574,Données!$BA$9:$BB$200,2,0),VLOOKUP($B574,Données!$AQ$9:$AR$200,2,0)))))</f>
        <v>45</v>
      </c>
      <c r="G574" s="193"/>
      <c r="I574" s="194"/>
      <c r="J574" s="189"/>
    </row>
    <row r="575" spans="1:10" ht="13.5">
      <c r="A575" s="204"/>
      <c r="B575" s="203" t="s">
        <v>569</v>
      </c>
      <c r="C575" s="209" t="s">
        <v>92</v>
      </c>
      <c r="D575" s="5">
        <f>IF(OR(ISBLANK(B575),NOT(OR(C575="SD",C575="P"))),"",VLOOKUP(B575,Données!$AN$9:$AO$200,2,0))</f>
      </c>
      <c r="E575" s="5">
        <f>IF(OR(ISBLANK(B575),OR(C575="Rec",C575="P")),"",IF(C575="SD",VLOOKUP($B575,Données!$AU$9:$AV$200,2,0),IF(C575="Ec",VLOOKUP($B575,Données!$AX$9:$AY$200,2,0),IF(C575="RecEc",VLOOKUP($B575,Données!$BA$9:$BB$200,2,0),VLOOKUP($B575,Données!$AQ$9:$AR$200,2,0)))))</f>
        <v>60</v>
      </c>
      <c r="G575" s="193"/>
      <c r="I575" s="194"/>
      <c r="J575" s="189"/>
    </row>
    <row r="576" spans="1:10" ht="13.5">
      <c r="A576" s="204"/>
      <c r="B576" s="203" t="s">
        <v>566</v>
      </c>
      <c r="C576" s="209" t="s">
        <v>92</v>
      </c>
      <c r="D576" s="5">
        <f>IF(OR(ISBLANK(B576),NOT(OR(C576="SD",C576="P"))),"",VLOOKUP(B576,Données!$AN$9:$AO$200,2,0))</f>
      </c>
      <c r="E576" s="5">
        <f>IF(OR(ISBLANK(B576),OR(C576="Rec",C576="P")),"",IF(C576="SD",VLOOKUP($B576,Données!$AU$9:$AV$200,2,0),IF(C576="Ec",VLOOKUP($B576,Données!$AX$9:$AY$200,2,0),IF(C576="RecEc",VLOOKUP($B576,Données!$BA$9:$BB$200,2,0),VLOOKUP($B576,Données!$AQ$9:$AR$200,2,0)))))</f>
        <v>60</v>
      </c>
      <c r="G576" s="193"/>
      <c r="I576" s="194"/>
      <c r="J576" s="189"/>
    </row>
    <row r="577" spans="1:10" ht="13.5">
      <c r="A577" s="204"/>
      <c r="B577" s="203" t="s">
        <v>554</v>
      </c>
      <c r="C577" s="209" t="s">
        <v>92</v>
      </c>
      <c r="D577" s="5">
        <f>IF(OR(ISBLANK(B577),NOT(OR(C577="SD",C577="P"))),"",VLOOKUP(B577,Données!$AN$9:$AO$200,2,0))</f>
      </c>
      <c r="E577" s="5">
        <f>IF(OR(ISBLANK(B577),OR(C577="Rec",C577="P")),"",IF(C577="SD",VLOOKUP($B577,Données!$AU$9:$AV$200,2,0),IF(C577="Ec",VLOOKUP($B577,Données!$AX$9:$AY$200,2,0),IF(C577="RecEc",VLOOKUP($B577,Données!$BA$9:$BB$200,2,0),VLOOKUP($B577,Données!$AQ$9:$AR$200,2,0)))))</f>
        <v>0</v>
      </c>
      <c r="G577" s="193"/>
      <c r="I577" s="194"/>
      <c r="J577" s="189"/>
    </row>
    <row r="578" spans="1:10" ht="13.5">
      <c r="A578" s="204"/>
      <c r="B578" s="203" t="s">
        <v>548</v>
      </c>
      <c r="C578" s="205" t="s">
        <v>539</v>
      </c>
      <c r="D578" s="5">
        <f>IF(OR(ISBLANK(B578),NOT(OR(C578="SD",C578="P"))),"",VLOOKUP(B578,Données!$AN$9:$AO$200,2,0))</f>
      </c>
      <c r="E578" s="5">
        <f>IF(OR(ISBLANK(B578),OR(C578="Rec",C578="P")),"",IF(C578="SD",VLOOKUP($B578,Données!$AU$9:$AV$200,2,0),IF(C578="Ec",VLOOKUP($B578,Données!$AX$9:$AY$200,2,0),IF(C578="RecEc",VLOOKUP($B578,Données!$BA$9:$BB$200,2,0),VLOOKUP($B578,Données!$AQ$9:$AR$200,2,0)))))</f>
        <v>0</v>
      </c>
      <c r="G578" s="193"/>
      <c r="I578" s="194"/>
      <c r="J578" s="189"/>
    </row>
    <row r="579" spans="1:10" ht="13.5">
      <c r="A579" s="204"/>
      <c r="B579" s="203" t="s">
        <v>562</v>
      </c>
      <c r="C579" s="205" t="s">
        <v>539</v>
      </c>
      <c r="D579" s="5">
        <f>IF(OR(ISBLANK(B579),NOT(OR(C579="SD",C579="P"))),"",VLOOKUP(B579,Données!$AN$9:$AO$200,2,0))</f>
      </c>
      <c r="E579" s="5">
        <f>IF(OR(ISBLANK(B579),OR(C579="Rec",C579="P")),"",IF(C579="SD",VLOOKUP($B579,Données!$AU$9:$AV$200,2,0),IF(C579="Ec",VLOOKUP($B579,Données!$AX$9:$AY$200,2,0),IF(C579="RecEc",VLOOKUP($B579,Données!$BA$9:$BB$200,2,0),VLOOKUP($B579,Données!$AQ$9:$AR$200,2,0)))))</f>
        <v>0</v>
      </c>
      <c r="G579" s="193"/>
      <c r="I579" s="194"/>
      <c r="J579" s="189"/>
    </row>
    <row r="580" spans="1:10" ht="13.5">
      <c r="A580" s="204"/>
      <c r="B580" s="203" t="s">
        <v>550</v>
      </c>
      <c r="C580" s="205" t="s">
        <v>539</v>
      </c>
      <c r="D580" s="5">
        <f>IF(OR(ISBLANK(B580),NOT(OR(C580="SD",C580="P"))),"",VLOOKUP(B580,Données!$AN$9:$AO$200,2,0))</f>
      </c>
      <c r="E580" s="5">
        <f>IF(OR(ISBLANK(B580),OR(C580="Rec",C580="P")),"",IF(C580="SD",VLOOKUP($B580,Données!$AU$9:$AV$200,2,0),IF(C580="Ec",VLOOKUP($B580,Données!$AX$9:$AY$200,2,0),IF(C580="RecEc",VLOOKUP($B580,Données!$BA$9:$BB$200,2,0),VLOOKUP($B580,Données!$AQ$9:$AR$200,2,0)))))</f>
        <v>0</v>
      </c>
      <c r="G580" s="193"/>
      <c r="I580" s="194"/>
      <c r="J580" s="189"/>
    </row>
    <row r="581" spans="1:10" ht="13.5">
      <c r="A581" s="204"/>
      <c r="B581" s="203" t="s">
        <v>514</v>
      </c>
      <c r="C581" s="205" t="s">
        <v>539</v>
      </c>
      <c r="D581" s="5">
        <f>IF(OR(ISBLANK(B581),NOT(OR(C581="SD",C581="P"))),"",VLOOKUP(B581,Données!$AN$9:$AO$200,2,0))</f>
      </c>
      <c r="E581" s="5">
        <f>IF(OR(ISBLANK(B581),OR(C581="Rec",C581="P")),"",IF(C581="SD",VLOOKUP($B581,Données!$AU$9:$AV$200,2,0),IF(C581="Ec",VLOOKUP($B581,Données!$AX$9:$AY$200,2,0),IF(C581="RecEc",VLOOKUP($B581,Données!$BA$9:$BB$200,2,0),VLOOKUP($B581,Données!$AQ$9:$AR$200,2,0)))))</f>
        <v>0</v>
      </c>
      <c r="G581" s="193"/>
      <c r="I581" s="194"/>
      <c r="J581" s="189"/>
    </row>
    <row r="582" spans="1:10" ht="13.5">
      <c r="A582" s="204"/>
      <c r="B582" s="203" t="s">
        <v>549</v>
      </c>
      <c r="C582" s="205" t="s">
        <v>539</v>
      </c>
      <c r="D582" s="5">
        <f>IF(OR(ISBLANK(B582),NOT(OR(C582="SD",C582="P"))),"",VLOOKUP(B582,Données!$AN$9:$AO$200,2,0))</f>
      </c>
      <c r="E582" s="5">
        <f>IF(OR(ISBLANK(B582),OR(C582="Rec",C582="P")),"",IF(C582="SD",VLOOKUP($B582,Données!$AU$9:$AV$200,2,0),IF(C582="Ec",VLOOKUP($B582,Données!$AX$9:$AY$200,2,0),IF(C582="RecEc",VLOOKUP($B582,Données!$BA$9:$BB$200,2,0),VLOOKUP($B582,Données!$AQ$9:$AR$200,2,0)))))</f>
        <v>0</v>
      </c>
      <c r="G582" s="193"/>
      <c r="I582" s="194"/>
      <c r="J582" s="189"/>
    </row>
    <row r="583" spans="1:10" ht="13.5">
      <c r="A583" s="204"/>
      <c r="B583" s="203" t="s">
        <v>501</v>
      </c>
      <c r="C583" s="167" t="s">
        <v>535</v>
      </c>
      <c r="D583" s="5">
        <f>IF(OR(ISBLANK(B583),NOT(OR(C583="SD",C583="P"))),"",VLOOKUP(B583,Données!$AN$9:$AO$200,2,0))</f>
      </c>
      <c r="E583" s="5">
        <f>IF(OR(ISBLANK(B583),OR(C583="Rec",C583="P")),"",IF(C583="SD",VLOOKUP($B583,Données!$AU$9:$AV$200,2,0),IF(C583="Ec",VLOOKUP($B583,Données!$AX$9:$AY$200,2,0),IF(C583="RecEc",VLOOKUP($B583,Données!$BA$9:$BB$200,2,0),VLOOKUP($B583,Données!$AQ$9:$AR$200,2,0)))))</f>
        <v>5</v>
      </c>
      <c r="G583" s="193"/>
      <c r="I583" s="194"/>
      <c r="J583" s="189"/>
    </row>
    <row r="584" spans="1:10" ht="13.5">
      <c r="A584" s="204"/>
      <c r="B584" s="203" t="s">
        <v>498</v>
      </c>
      <c r="C584" s="169" t="s">
        <v>537</v>
      </c>
      <c r="D584" s="5">
        <f>IF(OR(ISBLANK(B584),NOT(OR(C584="SD",C584="P"))),"",VLOOKUP(B584,Données!$AN$9:$AO$200,2,0))</f>
      </c>
      <c r="E584" s="5">
        <f>IF(OR(ISBLANK(B584),OR(C584="Rec",C584="P")),"",IF(C584="SD",VLOOKUP($B584,Données!$AU$9:$AV$200,2,0),IF(C584="Ec",VLOOKUP($B584,Données!$AX$9:$AY$200,2,0),IF(C584="RecEc",VLOOKUP($B584,Données!$BA$9:$BB$200,2,0),VLOOKUP($B584,Données!$AQ$9:$AR$200,2,0)))))</f>
        <v>8</v>
      </c>
      <c r="G584" s="193"/>
      <c r="I584" s="194"/>
      <c r="J584" s="189"/>
    </row>
    <row r="585" spans="1:10" ht="13.5">
      <c r="A585" s="204"/>
      <c r="B585" s="203" t="s">
        <v>520</v>
      </c>
      <c r="C585" s="169" t="s">
        <v>537</v>
      </c>
      <c r="D585" s="5">
        <f>IF(OR(ISBLANK(B585),NOT(OR(C585="SD",C585="P"))),"",VLOOKUP(B585,Données!$AN$9:$AO$200,2,0))</f>
      </c>
      <c r="E585" s="5">
        <f>IF(OR(ISBLANK(B585),OR(C585="Rec",C585="P")),"",IF(C585="SD",VLOOKUP($B585,Données!$AU$9:$AV$200,2,0),IF(C585="Ec",VLOOKUP($B585,Données!$AX$9:$AY$200,2,0),IF(C585="RecEc",VLOOKUP($B585,Données!$BA$9:$BB$200,2,0),VLOOKUP($B585,Données!$AQ$9:$AR$200,2,0)))))</f>
        <v>5</v>
      </c>
      <c r="G585" s="193"/>
      <c r="I585" s="194"/>
      <c r="J585" s="189"/>
    </row>
    <row r="586" spans="1:10" ht="13.5">
      <c r="A586" s="204"/>
      <c r="B586" s="203" t="s">
        <v>560</v>
      </c>
      <c r="C586" s="209" t="s">
        <v>92</v>
      </c>
      <c r="D586" s="5">
        <f>IF(OR(ISBLANK(B586),NOT(OR(C586="SD",C586="P"))),"",VLOOKUP(B586,Données!$AN$9:$AO$200,2,0))</f>
      </c>
      <c r="E586" s="5">
        <f>IF(OR(ISBLANK(B586),OR(C586="Rec",C586="P")),"",IF(C586="SD",VLOOKUP($B586,Données!$AU$9:$AV$200,2,0),IF(C586="Ec",VLOOKUP($B586,Données!$AX$9:$AY$200,2,0),IF(C586="RecEc",VLOOKUP($B586,Données!$BA$9:$BB$200,2,0),VLOOKUP($B586,Données!$AQ$9:$AR$200,2,0)))))</f>
        <v>0</v>
      </c>
      <c r="G586" s="193"/>
      <c r="I586" s="194"/>
      <c r="J586" s="189"/>
    </row>
    <row r="587" spans="1:10" ht="13.5">
      <c r="A587" s="204"/>
      <c r="B587" s="203" t="s">
        <v>575</v>
      </c>
      <c r="C587" s="209" t="s">
        <v>92</v>
      </c>
      <c r="D587" s="5">
        <f>IF(OR(ISBLANK(B587),NOT(OR(C587="SD",C587="P"))),"",VLOOKUP(B587,Données!$AN$9:$AO$200,2,0))</f>
      </c>
      <c r="E587" s="5">
        <f>IF(OR(ISBLANK(B587),OR(C587="Rec",C587="P")),"",IF(C587="SD",VLOOKUP($B587,Données!$AU$9:$AV$200,2,0),IF(C587="Ec",VLOOKUP($B587,Données!$AX$9:$AY$200,2,0),IF(C587="RecEc",VLOOKUP($B587,Données!$BA$9:$BB$200,2,0),VLOOKUP($B587,Données!$AQ$9:$AR$200,2,0)))))</f>
        <v>0</v>
      </c>
      <c r="G587" s="193"/>
      <c r="I587" s="194"/>
      <c r="J587" s="189"/>
    </row>
    <row r="588" spans="1:10" ht="12.75">
      <c r="A588" s="190">
        <v>41791</v>
      </c>
      <c r="B588" s="210" t="s">
        <v>541</v>
      </c>
      <c r="C588" s="210"/>
      <c r="D588" s="210"/>
      <c r="E588" s="210"/>
      <c r="G588" s="193"/>
      <c r="I588" s="194"/>
      <c r="J588" s="189"/>
    </row>
    <row r="589" spans="1:10" ht="12.75">
      <c r="A589" s="190"/>
      <c r="B589" s="195" t="s">
        <v>543</v>
      </c>
      <c r="C589" s="196" t="s">
        <v>544</v>
      </c>
      <c r="D589" s="197" t="s">
        <v>545</v>
      </c>
      <c r="E589" s="198" t="s">
        <v>544</v>
      </c>
      <c r="G589" s="193"/>
      <c r="I589" s="194"/>
      <c r="J589" s="189"/>
    </row>
    <row r="590" spans="1:10" ht="12.75">
      <c r="A590" s="190"/>
      <c r="B590" s="2">
        <f aca="true" t="shared" si="48" ref="B590:B605">IF(C679="SD",B679,"")</f>
        <v>0</v>
      </c>
      <c r="C590" s="200">
        <f>IF(ISBLANK(B590),"",VLOOKUP(B590,Données!$BG$9:$BH$200,2,0))</f>
        <v>2.625</v>
      </c>
      <c r="D590" s="48">
        <f aca="true" t="shared" si="49" ref="D590:D605">IF(C679="R",B679,"")</f>
        <v>0</v>
      </c>
      <c r="E590" s="189">
        <f>IF(ISBLANK(D590),"",VLOOKUP(D590,Données!$BJ$9:$BK$200,2,0))</f>
        <v>0</v>
      </c>
      <c r="G590" s="193"/>
      <c r="I590" s="194"/>
      <c r="J590" s="189"/>
    </row>
    <row r="591" spans="1:10" ht="12.75">
      <c r="A591" s="190"/>
      <c r="B591" s="2">
        <f t="shared" si="48"/>
        <v>0</v>
      </c>
      <c r="C591" s="200">
        <f>IF(ISBLANK(B591),"",VLOOKUP(B591,Données!$BG$9:$BH$200,2,0))</f>
        <v>0</v>
      </c>
      <c r="D591" s="48">
        <f t="shared" si="49"/>
        <v>0</v>
      </c>
      <c r="E591" s="189">
        <f>IF(ISBLANK(D591),"",VLOOKUP(D591,Données!$BJ$9:$BK$200,2,0))</f>
        <v>0</v>
      </c>
      <c r="G591" s="193"/>
      <c r="I591" s="194"/>
      <c r="J591" s="189"/>
    </row>
    <row r="592" spans="1:10" ht="12.75">
      <c r="A592" s="190"/>
      <c r="B592" s="2">
        <f t="shared" si="48"/>
        <v>0</v>
      </c>
      <c r="C592" s="200">
        <f>IF(ISBLANK(B592),"",VLOOKUP(B592,Données!$BG$9:$BH$200,2,0))</f>
        <v>0</v>
      </c>
      <c r="D592" s="48">
        <f t="shared" si="49"/>
        <v>0</v>
      </c>
      <c r="E592" s="189">
        <f>IF(ISBLANK(D592),"",VLOOKUP(D592,Données!$BJ$9:$BK$200,2,0))</f>
        <v>0</v>
      </c>
      <c r="G592" s="193"/>
      <c r="I592" s="194"/>
      <c r="J592" s="189"/>
    </row>
    <row r="593" spans="1:10" ht="12.75">
      <c r="A593" s="190"/>
      <c r="B593" s="2">
        <f t="shared" si="48"/>
        <v>0</v>
      </c>
      <c r="C593" s="200">
        <f>IF(ISBLANK(B593),"",VLOOKUP(B593,Données!$BG$9:$BH$200,2,0))</f>
        <v>0</v>
      </c>
      <c r="D593" s="48">
        <f t="shared" si="49"/>
        <v>0</v>
      </c>
      <c r="E593" s="189">
        <f>IF(ISBLANK(D593),"",VLOOKUP(D593,Données!$BJ$9:$BK$200,2,0))</f>
        <v>0</v>
      </c>
      <c r="G593" s="193"/>
      <c r="I593" s="194"/>
      <c r="J593" s="189"/>
    </row>
    <row r="594" spans="1:10" ht="12.75">
      <c r="A594" s="190"/>
      <c r="B594" s="2">
        <f t="shared" si="48"/>
        <v>0</v>
      </c>
      <c r="C594" s="200">
        <f>IF(ISBLANK(B594),"",VLOOKUP(B594,Données!$BG$9:$BH$200,2,0))</f>
        <v>0</v>
      </c>
      <c r="D594" s="48">
        <f t="shared" si="49"/>
        <v>0</v>
      </c>
      <c r="E594" s="189">
        <f>IF(ISBLANK(D594),"",VLOOKUP(D594,Données!$BJ$9:$BK$200,2,0))</f>
        <v>0</v>
      </c>
      <c r="G594" s="193"/>
      <c r="I594" s="194"/>
      <c r="J594" s="189"/>
    </row>
    <row r="595" spans="1:10" ht="12.75">
      <c r="A595" s="190"/>
      <c r="B595" s="2">
        <f t="shared" si="48"/>
        <v>0</v>
      </c>
      <c r="C595" s="200">
        <f>IF(ISBLANK(B595),"",VLOOKUP(B595,Données!$BG$9:$BH$200,2,0))</f>
        <v>5.25</v>
      </c>
      <c r="D595" s="48">
        <f t="shared" si="49"/>
        <v>0</v>
      </c>
      <c r="E595" s="189">
        <f>IF(ISBLANK(D595),"",VLOOKUP(D595,Données!$BJ$9:$BK$200,2,0))</f>
        <v>0</v>
      </c>
      <c r="G595" s="193"/>
      <c r="I595" s="194"/>
      <c r="J595" s="189"/>
    </row>
    <row r="596" spans="1:10" ht="12.75">
      <c r="A596" s="190"/>
      <c r="B596" s="2">
        <f t="shared" si="48"/>
        <v>0</v>
      </c>
      <c r="C596" s="200">
        <f>IF(ISBLANK(B596),"",VLOOKUP(B596,Données!$BG$9:$BH$200,2,0))</f>
        <v>2.33333333333333</v>
      </c>
      <c r="D596" s="48">
        <f t="shared" si="49"/>
        <v>0</v>
      </c>
      <c r="E596" s="189">
        <f>IF(ISBLANK(D596),"",VLOOKUP(D596,Données!$BJ$9:$BK$200,2,0))</f>
        <v>0</v>
      </c>
      <c r="G596" s="193"/>
      <c r="I596" s="194"/>
      <c r="J596" s="189"/>
    </row>
    <row r="597" spans="1:10" ht="12.75">
      <c r="A597" s="190"/>
      <c r="B597" s="2">
        <f t="shared" si="48"/>
        <v>0</v>
      </c>
      <c r="C597" s="200">
        <f>IF(ISBLANK(B597),"",VLOOKUP(B597,Données!$BG$9:$BH$200,2,0))</f>
        <v>1.05</v>
      </c>
      <c r="D597" s="48">
        <f t="shared" si="49"/>
        <v>0</v>
      </c>
      <c r="E597" s="189">
        <f>IF(ISBLANK(D597),"",VLOOKUP(D597,Données!$BJ$9:$BK$200,2,0))</f>
        <v>0</v>
      </c>
      <c r="G597" s="193"/>
      <c r="I597" s="194"/>
      <c r="J597" s="189"/>
    </row>
    <row r="598" spans="1:10" ht="12.75">
      <c r="A598" s="190"/>
      <c r="B598" s="2">
        <f t="shared" si="48"/>
        <v>0</v>
      </c>
      <c r="C598" s="200">
        <f>IF(ISBLANK(B598),"",VLOOKUP(B598,Données!$BG$9:$BH$200,2,0))</f>
        <v>0</v>
      </c>
      <c r="D598" s="48">
        <f t="shared" si="49"/>
        <v>0</v>
      </c>
      <c r="E598" s="189">
        <f>IF(ISBLANK(D598),"",VLOOKUP(D598,Données!$BJ$9:$BK$200,2,0))</f>
        <v>2.625</v>
      </c>
      <c r="G598" s="193"/>
      <c r="I598" s="194"/>
      <c r="J598" s="189"/>
    </row>
    <row r="599" spans="1:10" ht="12.75">
      <c r="A599" s="190"/>
      <c r="B599" s="2">
        <f t="shared" si="48"/>
        <v>0</v>
      </c>
      <c r="C599" s="200">
        <f>IF(ISBLANK(B599),"",VLOOKUP(B599,Données!$BG$9:$BH$200,2,0))</f>
        <v>0</v>
      </c>
      <c r="D599" s="48">
        <f t="shared" si="49"/>
        <v>0</v>
      </c>
      <c r="E599" s="189">
        <f>IF(ISBLANK(D599),"",VLOOKUP(D599,Données!$BJ$9:$BK$200,2,0))</f>
        <v>5.25</v>
      </c>
      <c r="G599" s="193"/>
      <c r="I599" s="194"/>
      <c r="J599" s="189"/>
    </row>
    <row r="600" spans="1:10" ht="12.75">
      <c r="A600" s="190"/>
      <c r="B600" s="2">
        <f t="shared" si="48"/>
        <v>0</v>
      </c>
      <c r="C600" s="200">
        <f>IF(ISBLANK(B600),"",VLOOKUP(B600,Données!$BG$9:$BH$200,2,0))</f>
        <v>0</v>
      </c>
      <c r="D600" s="48">
        <f t="shared" si="49"/>
        <v>0</v>
      </c>
      <c r="E600" s="189">
        <f>IF(ISBLANK(D600),"",VLOOKUP(D600,Données!$BJ$9:$BK$200,2,0))</f>
        <v>5.25</v>
      </c>
      <c r="G600" s="193"/>
      <c r="I600" s="194"/>
      <c r="J600" s="189"/>
    </row>
    <row r="601" spans="1:10" ht="12.75">
      <c r="A601" s="190"/>
      <c r="B601" s="2">
        <f t="shared" si="48"/>
        <v>0</v>
      </c>
      <c r="C601" s="200">
        <f>IF(ISBLANK(B601),"",VLOOKUP(B601,Données!$BG$9:$BH$200,2,0))</f>
        <v>0</v>
      </c>
      <c r="D601" s="48">
        <f t="shared" si="49"/>
        <v>0</v>
      </c>
      <c r="E601" s="189" t="e">
        <f>IF(ISBLANK(D601),"",VLOOKUP(D601,Données!$BJ$9:$BK$200,2,0))</f>
        <v>#N/A</v>
      </c>
      <c r="G601" s="193"/>
      <c r="I601" s="194"/>
      <c r="J601" s="189"/>
    </row>
    <row r="602" spans="1:10" ht="12.75">
      <c r="A602" s="190"/>
      <c r="B602" s="2">
        <f t="shared" si="48"/>
        <v>0</v>
      </c>
      <c r="C602" s="200">
        <f>IF(ISBLANK(B602),"",VLOOKUP(B602,Données!$BG$9:$BH$200,2,0))</f>
        <v>0</v>
      </c>
      <c r="D602" s="48">
        <f t="shared" si="49"/>
        <v>0</v>
      </c>
      <c r="E602" s="189">
        <f>IF(ISBLANK(D602),"",VLOOKUP(D602,Données!$BJ$9:$BK$200,2,0))</f>
        <v>8.75</v>
      </c>
      <c r="G602" s="193"/>
      <c r="I602" s="194"/>
      <c r="J602" s="189"/>
    </row>
    <row r="603" spans="1:10" ht="12.75">
      <c r="A603" s="190"/>
      <c r="B603" s="2">
        <f t="shared" si="48"/>
        <v>0</v>
      </c>
      <c r="C603" s="200">
        <f>IF(ISBLANK(B603),"",VLOOKUP(B603,Données!$BG$9:$BH$200,2,0))</f>
        <v>0</v>
      </c>
      <c r="D603" s="48">
        <f t="shared" si="49"/>
        <v>0</v>
      </c>
      <c r="E603" s="189">
        <f>IF(ISBLANK(D603),"",VLOOKUP(D603,Données!$BJ$9:$BK$200,2,0))</f>
        <v>0</v>
      </c>
      <c r="G603" s="193"/>
      <c r="I603" s="194"/>
      <c r="J603" s="189"/>
    </row>
    <row r="604" spans="1:10" ht="12.75">
      <c r="A604" s="190"/>
      <c r="B604" s="2">
        <f t="shared" si="48"/>
        <v>0</v>
      </c>
      <c r="C604" s="200">
        <f>IF(ISBLANK(B604),"",VLOOKUP(B604,Données!$BG$9:$BH$200,2,0))</f>
        <v>0</v>
      </c>
      <c r="D604" s="48">
        <f t="shared" si="49"/>
        <v>0</v>
      </c>
      <c r="E604" s="189">
        <f>IF(ISBLANK(D604),"",VLOOKUP(D604,Données!$BJ$9:$BK$200,2,0))</f>
        <v>0</v>
      </c>
      <c r="F604" s="199"/>
      <c r="G604" s="193"/>
      <c r="I604" s="194"/>
      <c r="J604" s="189"/>
    </row>
    <row r="605" spans="1:10" ht="12.75">
      <c r="A605" s="190"/>
      <c r="B605" s="2">
        <f t="shared" si="48"/>
        <v>0</v>
      </c>
      <c r="C605" s="200">
        <f>IF(ISBLANK(B605),"",VLOOKUP(B605,Données!$BG$9:$BH$200,2,0))</f>
        <v>0</v>
      </c>
      <c r="D605" s="48">
        <f t="shared" si="49"/>
        <v>0</v>
      </c>
      <c r="E605" s="189">
        <f>IF(ISBLANK(D605),"",VLOOKUP(D605,Données!$BJ$9:$BK$200,2,0))</f>
        <v>0</v>
      </c>
      <c r="F605" s="199"/>
      <c r="G605" s="193"/>
      <c r="I605" s="194"/>
      <c r="J605" s="189"/>
    </row>
    <row r="606" spans="1:10" ht="12.75">
      <c r="A606" s="190"/>
      <c r="B606" s="2">
        <f aca="true" t="shared" si="50" ref="B606:B607">IF(C699="SD",B699,"")</f>
        <v>0</v>
      </c>
      <c r="C606" s="200">
        <f>IF(ISBLANK(B606),"",VLOOKUP(B606,Données!$BG$9:$BH$200,2,0))</f>
        <v>0</v>
      </c>
      <c r="D606" s="48">
        <f aca="true" t="shared" si="51" ref="D606:D607">IF(C699="R",B699,"")</f>
        <v>0</v>
      </c>
      <c r="E606" s="189">
        <f>IF(ISBLANK(D606),"",VLOOKUP(D606,Données!$BJ$9:$BK$200,2,0))</f>
        <v>0</v>
      </c>
      <c r="F606" s="199"/>
      <c r="G606" s="193"/>
      <c r="I606" s="194"/>
      <c r="J606" s="189"/>
    </row>
    <row r="607" spans="1:10" ht="12.75">
      <c r="A607" s="190"/>
      <c r="B607" s="2">
        <f t="shared" si="50"/>
        <v>0</v>
      </c>
      <c r="C607" s="200">
        <f>IF(ISBLANK(B607),"",VLOOKUP(B607,Données!$BG$9:$BH$200,2,0))</f>
        <v>0</v>
      </c>
      <c r="D607" s="48">
        <f t="shared" si="51"/>
        <v>0</v>
      </c>
      <c r="E607" s="189">
        <f>IF(ISBLANK(D607),"",VLOOKUP(D607,Données!$BJ$9:$BK$200,2,0))</f>
        <v>0</v>
      </c>
      <c r="F607" s="199"/>
      <c r="G607" s="193"/>
      <c r="I607" s="194"/>
      <c r="J607" s="189"/>
    </row>
    <row r="608" spans="1:10" ht="12.75">
      <c r="A608" s="190"/>
      <c r="B608" s="2">
        <f aca="true" t="shared" si="52" ref="B608:B611">IF(C703="SD",B703,"")</f>
        <v>0</v>
      </c>
      <c r="C608" s="200">
        <f>IF(ISBLANK(B608),"",VLOOKUP(B608,Données!$BG$9:$BH$200,2,0))</f>
        <v>0</v>
      </c>
      <c r="D608" s="48">
        <f aca="true" t="shared" si="53" ref="D608:D611">IF(C703="R",B703,"")</f>
        <v>0</v>
      </c>
      <c r="E608" s="189">
        <f>IF(ISBLANK(D608),"",VLOOKUP(D608,Données!$BJ$9:$BK$200,2,0))</f>
        <v>0</v>
      </c>
      <c r="F608" s="199"/>
      <c r="G608" s="193"/>
      <c r="I608" s="194"/>
      <c r="J608" s="189"/>
    </row>
    <row r="609" spans="1:10" ht="12.75">
      <c r="A609" s="190"/>
      <c r="B609" s="2">
        <f t="shared" si="52"/>
        <v>0</v>
      </c>
      <c r="C609" s="200">
        <f>IF(ISBLANK(B609),"",VLOOKUP(B609,Données!$BG$9:$BH$200,2,0))</f>
        <v>0</v>
      </c>
      <c r="D609" s="48">
        <f t="shared" si="53"/>
        <v>0</v>
      </c>
      <c r="E609" s="189">
        <f>IF(ISBLANK(D609),"",VLOOKUP(D609,Données!$BJ$9:$BK$200,2,0))</f>
        <v>0</v>
      </c>
      <c r="F609" s="199"/>
      <c r="G609" s="193"/>
      <c r="I609" s="194"/>
      <c r="J609" s="189"/>
    </row>
    <row r="610" spans="1:10" ht="12.75">
      <c r="A610" s="190"/>
      <c r="B610" s="2">
        <f t="shared" si="52"/>
        <v>0</v>
      </c>
      <c r="C610" s="200">
        <f>IF(ISBLANK(B610),"",VLOOKUP(B610,Données!$BG$9:$BH$200,2,0))</f>
        <v>0</v>
      </c>
      <c r="D610" s="48">
        <f t="shared" si="53"/>
        <v>0</v>
      </c>
      <c r="E610" s="189">
        <f>IF(ISBLANK(D610),"",VLOOKUP(D610,Données!$BJ$9:$BK$200,2,0))</f>
        <v>0</v>
      </c>
      <c r="F610" s="199"/>
      <c r="G610" s="193"/>
      <c r="I610" s="194"/>
      <c r="J610" s="189"/>
    </row>
    <row r="611" spans="1:10" ht="12.75">
      <c r="A611" s="190"/>
      <c r="B611" s="2">
        <f t="shared" si="52"/>
        <v>0</v>
      </c>
      <c r="C611" s="200">
        <f>IF(ISBLANK(B611),"",VLOOKUP(B611,Données!$BG$9:$BH$200,2,0))</f>
        <v>0</v>
      </c>
      <c r="D611" s="48">
        <f t="shared" si="53"/>
        <v>0</v>
      </c>
      <c r="E611" s="189">
        <f>IF(ISBLANK(D611),"",VLOOKUP(D611,Données!$BJ$9:$BK$200,2,0))</f>
        <v>0</v>
      </c>
      <c r="F611" s="199"/>
      <c r="G611" s="193"/>
      <c r="I611" s="194"/>
      <c r="J611" s="189"/>
    </row>
    <row r="612" spans="1:10" ht="12.75">
      <c r="A612" s="190"/>
      <c r="B612" s="2"/>
      <c r="C612" s="200"/>
      <c r="D612" s="48"/>
      <c r="E612" s="189"/>
      <c r="F612" s="199"/>
      <c r="G612" s="193"/>
      <c r="I612" s="194"/>
      <c r="J612" s="189"/>
    </row>
    <row r="613" spans="1:10" ht="12.75">
      <c r="A613" s="190"/>
      <c r="B613" s="2"/>
      <c r="C613" s="200"/>
      <c r="D613" s="48"/>
      <c r="E613" s="189"/>
      <c r="F613" s="199"/>
      <c r="G613" s="193"/>
      <c r="I613" s="194"/>
      <c r="J613" s="189"/>
    </row>
    <row r="614" spans="1:10" ht="12.75">
      <c r="A614" s="190"/>
      <c r="B614" s="2">
        <f>IF(C707="SD",B707,"")</f>
        <v>0</v>
      </c>
      <c r="C614" s="200">
        <f>IF(ISBLANK(B614),"",VLOOKUP(B614,Données!$BG$9:$BH$200,2,0))</f>
        <v>0</v>
      </c>
      <c r="D614" s="48">
        <f>IF(C707="R",B707,"")</f>
        <v>0</v>
      </c>
      <c r="E614" s="189">
        <f>IF(ISBLANK(D614),"",VLOOKUP(D614,Données!$BJ$9:$BK$200,2,0))</f>
        <v>0</v>
      </c>
      <c r="F614" s="199"/>
      <c r="G614" s="193"/>
      <c r="I614" s="194"/>
      <c r="J614" s="189"/>
    </row>
    <row r="615" spans="1:10" ht="12.75">
      <c r="A615" s="190"/>
      <c r="B615" s="2"/>
      <c r="C615" s="200"/>
      <c r="D615" s="48"/>
      <c r="E615" s="189"/>
      <c r="F615" s="199"/>
      <c r="G615" s="193"/>
      <c r="I615" s="194"/>
      <c r="J615" s="189"/>
    </row>
    <row r="616" spans="1:10" ht="12.75">
      <c r="A616" s="190"/>
      <c r="B616" s="2"/>
      <c r="C616" s="200"/>
      <c r="D616" s="48"/>
      <c r="E616" s="189"/>
      <c r="F616" s="199"/>
      <c r="G616" s="193"/>
      <c r="I616" s="194"/>
      <c r="J616" s="189"/>
    </row>
    <row r="617" spans="1:10" ht="12.75">
      <c r="A617" s="190"/>
      <c r="B617" s="2">
        <f>IF(C708="SD",B708,"")</f>
        <v>0</v>
      </c>
      <c r="C617" s="200">
        <f>IF(ISBLANK(B617),"",VLOOKUP(B617,Données!$BG$9:$BH$200,2,0))</f>
        <v>0</v>
      </c>
      <c r="D617" s="48">
        <f>IF(C708="R",B708,"")</f>
        <v>0</v>
      </c>
      <c r="E617" s="189">
        <f>IF(ISBLANK(D617),"",VLOOKUP(D617,Données!$BJ$9:$BK$200,2,0))</f>
        <v>0</v>
      </c>
      <c r="F617" s="199"/>
      <c r="G617" s="193"/>
      <c r="I617" s="194"/>
      <c r="J617" s="189"/>
    </row>
    <row r="618" spans="1:10" ht="12.75">
      <c r="A618" s="190"/>
      <c r="B618" s="2">
        <f>IF(C708="SD",B708,"")</f>
        <v>0</v>
      </c>
      <c r="C618" s="200">
        <f>IF(ISBLANK(B618),"",VLOOKUP(B618,Données!$BG$9:$BH$200,2,0))</f>
        <v>0</v>
      </c>
      <c r="D618" s="48">
        <f>IF(C708="R",B708,"")</f>
        <v>0</v>
      </c>
      <c r="E618" s="189">
        <f>IF(ISBLANK(D618),"",VLOOKUP(D618,Données!$BJ$9:$BK$200,2,0))</f>
        <v>0</v>
      </c>
      <c r="F618" s="199"/>
      <c r="G618" s="193"/>
      <c r="I618" s="194"/>
      <c r="J618" s="189"/>
    </row>
    <row r="619" spans="1:10" ht="12.75">
      <c r="A619" s="190">
        <v>41791</v>
      </c>
      <c r="B619" s="201" t="s">
        <v>546</v>
      </c>
      <c r="C619" s="201"/>
      <c r="D619" s="201"/>
      <c r="E619" s="201"/>
      <c r="F619" s="212"/>
      <c r="G619" s="193"/>
      <c r="I619" s="194"/>
      <c r="J619" s="189"/>
    </row>
    <row r="620" spans="1:10" ht="12.75">
      <c r="A620" s="190"/>
      <c r="B620" s="33" t="s">
        <v>8</v>
      </c>
      <c r="C620" s="33" t="s">
        <v>547</v>
      </c>
      <c r="D620" s="33" t="s">
        <v>17</v>
      </c>
      <c r="E620" s="202" t="s">
        <v>14</v>
      </c>
      <c r="G620" s="193"/>
      <c r="I620" s="194"/>
      <c r="J620" s="189"/>
    </row>
    <row r="621" spans="1:10" ht="13.5">
      <c r="A621" s="190"/>
      <c r="B621" s="203" t="s">
        <v>585</v>
      </c>
      <c r="C621" s="206" t="s">
        <v>96</v>
      </c>
      <c r="D621" s="208">
        <f>IF(OR(ISBLANK(B621),NOT(OR(C621="SD",C621="P"))),"",VLOOKUP(B621,Données!$AN$9:$AO$200,2,0))</f>
        <v>63</v>
      </c>
      <c r="E621" s="5">
        <f>IF(OR(ISBLANK(B621),OR(C621="Rec",C621="P")),"",IF(C621="SD",VLOOKUP($B621,Données!$AU$9:$AV$200,2,0),IF(C621="Ec",VLOOKUP($B621,Données!$AX$9:$AY$200,2,0),IF(C621="RecEc",VLOOKUP($B621,Données!$BA$9:$BB$200,2,0),VLOOKUP($B621,Données!$AQ$9:$AR$200,2,0)))))</f>
        <v>0</v>
      </c>
      <c r="G621" s="193"/>
      <c r="I621" s="194"/>
      <c r="J621" s="189"/>
    </row>
    <row r="622" spans="1:10" ht="13.5">
      <c r="A622" s="190"/>
      <c r="B622" s="203" t="s">
        <v>586</v>
      </c>
      <c r="C622" s="165" t="s">
        <v>86</v>
      </c>
      <c r="D622" s="5">
        <f>IF(OR(ISBLANK(B622),NOT(OR(C622="SD",C622="P"))),"",VLOOKUP(B622,Données!$AN$9:$AO$200,2,0))</f>
        <v>218</v>
      </c>
      <c r="E622" s="5">
        <f>IF(OR(ISBLANK(B622),OR(C622="Rec",C622="P")),"",IF(C622="SD",VLOOKUP($B622,Données!$AU$9:$AV$200,2,0),IF(C622="Ec",VLOOKUP($B622,Données!$AX$9:$AY$200,2,0),IF(C622="RecEc",VLOOKUP($B622,Données!$BA$9:$BB$200,2,0),VLOOKUP($B622,Données!$AQ$9:$AR$200,2,0)))))</f>
        <v>0</v>
      </c>
      <c r="G622" s="193"/>
      <c r="I622" s="194"/>
      <c r="J622" s="189"/>
    </row>
    <row r="623" spans="1:10" ht="13.5">
      <c r="A623" s="190"/>
      <c r="B623" s="203" t="s">
        <v>584</v>
      </c>
      <c r="C623" s="165" t="s">
        <v>86</v>
      </c>
      <c r="D623" s="208">
        <f>IF(OR(ISBLANK(B623),NOT(OR(C623="SD",C623="P"))),"",VLOOKUP(B623,Données!$AN$9:$AO$200,2,0))</f>
        <v>56</v>
      </c>
      <c r="E623" s="5">
        <f>IF(OR(ISBLANK(B623),OR(C623="Rec",C623="P")),"",IF(C623="SD",VLOOKUP($B623,Données!$AU$9:$AV$200,2,0),IF(C623="Ec",VLOOKUP($B623,Données!$AX$9:$AY$200,2,0),IF(C623="RecEc",VLOOKUP($B623,Données!$BA$9:$BB$200,2,0),VLOOKUP($B623,Données!$AQ$9:$AR$200,2,0)))))</f>
        <v>0</v>
      </c>
      <c r="G623" s="193"/>
      <c r="I623" s="194"/>
      <c r="J623" s="189"/>
    </row>
    <row r="624" spans="1:10" ht="13.5">
      <c r="A624" s="190"/>
      <c r="B624" s="203" t="s">
        <v>587</v>
      </c>
      <c r="C624" s="165" t="s">
        <v>86</v>
      </c>
      <c r="D624" s="5">
        <f>IF(OR(ISBLANK(B624),NOT(OR(C624="SD",C624="P"))),"",VLOOKUP(B624,Données!$AN$9:$AO$200,2,0))</f>
        <v>84</v>
      </c>
      <c r="E624" s="5">
        <f>IF(OR(ISBLANK(B624),OR(C624="Rec",C624="P")),"",IF(C624="SD",VLOOKUP($B624,Données!$AU$9:$AV$200,2,0),IF(C624="Ec",VLOOKUP($B624,Données!$AX$9:$AY$200,2,0),IF(C624="RecEc",VLOOKUP($B624,Données!$BA$9:$BB$200,2,0),VLOOKUP($B624,Données!$AQ$9:$AR$200,2,0)))))</f>
        <v>30</v>
      </c>
      <c r="G624" s="193"/>
      <c r="I624" s="194"/>
      <c r="J624" s="189"/>
    </row>
    <row r="625" spans="1:10" ht="13.5">
      <c r="A625" s="190"/>
      <c r="B625" s="203" t="s">
        <v>520</v>
      </c>
      <c r="C625" s="165" t="s">
        <v>86</v>
      </c>
      <c r="D625" s="5">
        <f>IF(OR(ISBLANK(B625),NOT(OR(C625="SD",C625="P"))),"",VLOOKUP(B625,Données!$AN$9:$AO$200,2,0))</f>
        <v>630</v>
      </c>
      <c r="E625" s="5">
        <f>IF(OR(ISBLANK(B625),OR(C625="Rec",C625="P")),"",IF(C625="SD",VLOOKUP($B625,Données!$AU$9:$AV$200,2,0),IF(C625="Ec",VLOOKUP($B625,Données!$AX$9:$AY$200,2,0),IF(C625="RecEc",VLOOKUP($B625,Données!$BA$9:$BB$200,2,0),VLOOKUP($B625,Données!$AQ$9:$AR$200,2,0)))))</f>
        <v>0</v>
      </c>
      <c r="G625" s="193"/>
      <c r="I625" s="194"/>
      <c r="J625" s="189"/>
    </row>
    <row r="626" spans="1:10" ht="13.5">
      <c r="A626" s="190"/>
      <c r="B626" s="203" t="s">
        <v>588</v>
      </c>
      <c r="C626" s="165" t="s">
        <v>86</v>
      </c>
      <c r="D626" s="5">
        <f>IF(OR(ISBLANK(B626),NOT(OR(C626="SD",C626="P"))),"",VLOOKUP(B626,Données!$AN$9:$AO$200,2,0))</f>
        <v>17</v>
      </c>
      <c r="E626" s="5">
        <f>IF(OR(ISBLANK(B626),OR(C626="Rec",C626="P")),"",IF(C626="SD",VLOOKUP($B626,Données!$AU$9:$AV$200,2,0),IF(C626="Ec",VLOOKUP($B626,Données!$AX$9:$AY$200,2,0),IF(C626="RecEc",VLOOKUP($B626,Données!$BA$9:$BB$200,2,0),VLOOKUP($B626,Données!$AQ$9:$AR$200,2,0)))))</f>
        <v>0</v>
      </c>
      <c r="G626" s="193"/>
      <c r="I626" s="194"/>
      <c r="J626" s="189"/>
    </row>
    <row r="627" spans="1:10" ht="13.5">
      <c r="A627" s="190"/>
      <c r="B627" s="203" t="s">
        <v>578</v>
      </c>
      <c r="C627" s="209" t="s">
        <v>92</v>
      </c>
      <c r="D627" s="5">
        <f>IF(OR(ISBLANK(B627),NOT(OR(C627="SD",C627="P"))),"",VLOOKUP(B627,Données!$AN$9:$AO$200,2,0))</f>
      </c>
      <c r="E627" s="5">
        <f>IF(OR(ISBLANK(B627),OR(C627="Rec",C627="P")),"",IF(C627="SD",VLOOKUP($B627,Données!$AU$9:$AV$200,2,0),IF(C627="Ec",VLOOKUP($B627,Données!$AX$9:$AY$200,2,0),IF(C627="RecEc",VLOOKUP($B627,Données!$BA$9:$BB$200,2,0),VLOOKUP($B627,Données!$AQ$9:$AR$200,2,0)))))</f>
        <v>0</v>
      </c>
      <c r="G627" s="193"/>
      <c r="I627" s="194"/>
      <c r="J627" s="189"/>
    </row>
    <row r="628" spans="1:10" ht="13.5">
      <c r="A628" s="190"/>
      <c r="B628" s="203" t="s">
        <v>577</v>
      </c>
      <c r="C628" s="209" t="s">
        <v>92</v>
      </c>
      <c r="D628" s="5">
        <f>IF(OR(ISBLANK(B628),NOT(OR(C628="SD",C628="P"))),"",VLOOKUP(B628,Données!$AN$9:$AO$200,2,0))</f>
      </c>
      <c r="E628" s="5">
        <f>IF(OR(ISBLANK(B628),OR(C628="Rec",C628="P")),"",IF(C628="SD",VLOOKUP($B628,Données!$AU$9:$AV$200,2,0),IF(C628="Ec",VLOOKUP($B628,Données!$AX$9:$AY$200,2,0),IF(C628="RecEc",VLOOKUP($B628,Données!$BA$9:$BB$200,2,0),VLOOKUP($B628,Données!$AQ$9:$AR$200,2,0)))))</f>
        <v>45</v>
      </c>
      <c r="G628" s="193"/>
      <c r="I628" s="194"/>
      <c r="J628" s="189"/>
    </row>
    <row r="629" spans="1:10" ht="13.5">
      <c r="A629" s="190"/>
      <c r="B629" s="203" t="s">
        <v>573</v>
      </c>
      <c r="C629" s="209" t="s">
        <v>92</v>
      </c>
      <c r="D629" s="5">
        <f>IF(OR(ISBLANK(B629),NOT(OR(C629="SD",C629="P"))),"",VLOOKUP(B629,Données!$AN$9:$AO$200,2,0))</f>
      </c>
      <c r="E629" s="5">
        <f>IF(OR(ISBLANK(B629),OR(C629="Rec",C629="P")),"",IF(C629="SD",VLOOKUP($B629,Données!$AU$9:$AV$200,2,0),IF(C629="Ec",VLOOKUP($B629,Données!$AX$9:$AY$200,2,0),IF(C629="RecEc",VLOOKUP($B629,Données!$BA$9:$BB$200,2,0),VLOOKUP($B629,Données!$AQ$9:$AR$200,2,0)))))</f>
        <v>45</v>
      </c>
      <c r="G629" s="193"/>
      <c r="I629" s="194"/>
      <c r="J629" s="189"/>
    </row>
    <row r="630" spans="1:10" ht="13.5">
      <c r="A630" s="190"/>
      <c r="B630" s="203" t="s">
        <v>579</v>
      </c>
      <c r="C630" s="209" t="s">
        <v>92</v>
      </c>
      <c r="D630" s="5">
        <f>IF(OR(ISBLANK(B630),NOT(OR(C630="SD",C630="P"))),"",VLOOKUP(B630,Données!$AN$9:$AO$200,2,0))</f>
      </c>
      <c r="E630" s="5">
        <f>IF(OR(ISBLANK(B630),OR(C630="Rec",C630="P")),"",IF(C630="SD",VLOOKUP($B630,Données!$AU$9:$AV$200,2,0),IF(C630="Ec",VLOOKUP($B630,Données!$AX$9:$AY$200,2,0),IF(C630="RecEc",VLOOKUP($B630,Données!$BA$9:$BB$200,2,0),VLOOKUP($B630,Données!$AQ$9:$AR$200,2,0)))))</f>
        <v>60</v>
      </c>
      <c r="G630" s="193"/>
      <c r="I630" s="194"/>
      <c r="J630" s="189"/>
    </row>
    <row r="631" spans="1:10" ht="13.5">
      <c r="A631" s="190"/>
      <c r="B631" s="203" t="s">
        <v>576</v>
      </c>
      <c r="C631" s="209" t="s">
        <v>92</v>
      </c>
      <c r="D631" s="5">
        <f>IF(OR(ISBLANK(B631),NOT(OR(C631="SD",C631="P"))),"",VLOOKUP(B631,Données!$AN$9:$AO$200,2,0))</f>
      </c>
      <c r="E631" s="5">
        <f>IF(OR(ISBLANK(B631),OR(C631="Rec",C631="P")),"",IF(C631="SD",VLOOKUP($B631,Données!$AU$9:$AV$200,2,0),IF(C631="Ec",VLOOKUP($B631,Données!$AX$9:$AY$200,2,0),IF(C631="RecEc",VLOOKUP($B631,Données!$BA$9:$BB$200,2,0),VLOOKUP($B631,Données!$AQ$9:$AR$200,2,0)))))</f>
        <v>60</v>
      </c>
      <c r="G631" s="193"/>
      <c r="I631" s="194"/>
      <c r="J631" s="189"/>
    </row>
    <row r="632" spans="1:10" ht="13.5">
      <c r="A632" s="190"/>
      <c r="B632" s="203" t="s">
        <v>561</v>
      </c>
      <c r="C632" s="205" t="s">
        <v>539</v>
      </c>
      <c r="D632" s="5">
        <f>IF(OR(ISBLANK(B632),NOT(OR(C632="SD",C632="P"))),"",VLOOKUP(B632,Données!$AN$9:$AO$200,2,0))</f>
      </c>
      <c r="E632" s="5">
        <f>IF(OR(ISBLANK(B632),OR(C632="Rec",C632="P")),"",IF(C632="SD",VLOOKUP($B632,Données!$AU$9:$AV$200,2,0),IF(C632="Ec",VLOOKUP($B632,Données!$AX$9:$AY$200,2,0),IF(C632="RecEc",VLOOKUP($B632,Données!$BA$9:$BB$200,2,0),VLOOKUP($B632,Données!$AQ$9:$AR$200,2,0)))))</f>
        <v>0</v>
      </c>
      <c r="G632" s="193"/>
      <c r="I632" s="194"/>
      <c r="J632" s="189"/>
    </row>
    <row r="633" spans="1:10" ht="13.5">
      <c r="A633" s="190"/>
      <c r="B633" s="203" t="s">
        <v>514</v>
      </c>
      <c r="C633" s="205" t="s">
        <v>539</v>
      </c>
      <c r="D633" s="5">
        <f>IF(OR(ISBLANK(B633),NOT(OR(C633="SD",C633="P"))),"",VLOOKUP(B633,Données!$AN$9:$AO$200,2,0))</f>
      </c>
      <c r="E633" s="5">
        <f>IF(OR(ISBLANK(B633),OR(C633="Rec",C633="P")),"",IF(C633="SD",VLOOKUP($B633,Données!$AU$9:$AV$200,2,0),IF(C633="Ec",VLOOKUP($B633,Données!$AX$9:$AY$200,2,0),IF(C633="RecEc",VLOOKUP($B633,Données!$BA$9:$BB$200,2,0),VLOOKUP($B633,Données!$AQ$9:$AR$200,2,0)))))</f>
        <v>0</v>
      </c>
      <c r="G633" s="193"/>
      <c r="I633" s="194"/>
      <c r="J633" s="189"/>
    </row>
    <row r="634" spans="1:10" ht="13.5">
      <c r="A634" s="190"/>
      <c r="B634" s="203" t="s">
        <v>559</v>
      </c>
      <c r="C634" s="205" t="s">
        <v>539</v>
      </c>
      <c r="D634" s="5">
        <f>IF(OR(ISBLANK(B634),NOT(OR(C634="SD",C634="P"))),"",VLOOKUP(B634,Données!$AN$9:$AO$200,2,0))</f>
      </c>
      <c r="E634" s="5">
        <f>IF(OR(ISBLANK(B634),OR(C634="Rec",C634="P")),"",IF(C634="SD",VLOOKUP($B634,Données!$AU$9:$AV$200,2,0),IF(C634="Ec",VLOOKUP($B634,Données!$AX$9:$AY$200,2,0),IF(C634="RecEc",VLOOKUP($B634,Données!$BA$9:$BB$200,2,0),VLOOKUP($B634,Données!$AQ$9:$AR$200,2,0)))))</f>
        <v>0</v>
      </c>
      <c r="G634" s="193"/>
      <c r="I634" s="194"/>
      <c r="J634" s="189"/>
    </row>
    <row r="635" spans="1:10" ht="13.5">
      <c r="A635" s="190"/>
      <c r="B635" s="203" t="s">
        <v>520</v>
      </c>
      <c r="C635" s="205" t="s">
        <v>539</v>
      </c>
      <c r="D635" s="5">
        <f>IF(OR(ISBLANK(B635),NOT(OR(C635="SD",C635="P"))),"",VLOOKUP(B635,Données!$AN$9:$AO$200,2,0))</f>
      </c>
      <c r="E635" s="5">
        <f>IF(OR(ISBLANK(B635),OR(C635="Rec",C635="P")),"",IF(C635="SD",VLOOKUP($B635,Données!$AU$9:$AV$200,2,0),IF(C635="Ec",VLOOKUP($B635,Données!$AX$9:$AY$200,2,0),IF(C635="RecEc",VLOOKUP($B635,Données!$BA$9:$BB$200,2,0),VLOOKUP($B635,Données!$AQ$9:$AR$200,2,0)))))</f>
        <v>0</v>
      </c>
      <c r="G635" s="193"/>
      <c r="I635" s="194"/>
      <c r="J635" s="189"/>
    </row>
    <row r="636" spans="1:10" ht="13.5">
      <c r="A636" s="190"/>
      <c r="B636" s="203" t="s">
        <v>575</v>
      </c>
      <c r="C636" s="205" t="s">
        <v>539</v>
      </c>
      <c r="D636" s="5">
        <f>IF(OR(ISBLANK(B636),NOT(OR(C636="SD",C636="P"))),"",VLOOKUP(B636,Données!$AN$9:$AO$200,2,0))</f>
      </c>
      <c r="E636" s="5">
        <f>IF(OR(ISBLANK(B636),OR(C636="Rec",C636="P")),"",IF(C636="SD",VLOOKUP($B636,Données!$AU$9:$AV$200,2,0),IF(C636="Ec",VLOOKUP($B636,Données!$AX$9:$AY$200,2,0),IF(C636="RecEc",VLOOKUP($B636,Données!$BA$9:$BB$200,2,0),VLOOKUP($B636,Données!$AQ$9:$AR$200,2,0)))))</f>
        <v>0</v>
      </c>
      <c r="G636" s="193"/>
      <c r="I636" s="194"/>
      <c r="J636" s="189"/>
    </row>
    <row r="637" spans="1:10" ht="13.5">
      <c r="A637" s="190"/>
      <c r="B637" s="203" t="s">
        <v>560</v>
      </c>
      <c r="C637" s="205" t="s">
        <v>539</v>
      </c>
      <c r="D637" s="5">
        <f>IF(OR(ISBLANK(B637),NOT(OR(C637="SD",C637="P"))),"",VLOOKUP(B637,Données!$AN$9:$AO$200,2,0))</f>
      </c>
      <c r="E637" s="5">
        <f>IF(OR(ISBLANK(B637),OR(C637="Rec",C637="P")),"",IF(C637="SD",VLOOKUP($B637,Données!$AU$9:$AV$200,2,0),IF(C637="Ec",VLOOKUP($B637,Données!$AX$9:$AY$200,2,0),IF(C637="RecEc",VLOOKUP($B637,Données!$BA$9:$BB$200,2,0),VLOOKUP($B637,Données!$AQ$9:$AR$200,2,0)))))</f>
        <v>0</v>
      </c>
      <c r="G637" s="193"/>
      <c r="I637" s="194"/>
      <c r="J637" s="189"/>
    </row>
    <row r="638" spans="1:10" ht="13.5">
      <c r="A638" s="190"/>
      <c r="B638" s="203" t="s">
        <v>514</v>
      </c>
      <c r="C638" s="167" t="s">
        <v>535</v>
      </c>
      <c r="D638" s="5">
        <f>IF(OR(ISBLANK(B638),NOT(OR(C638="SD",C638="P"))),"",VLOOKUP(B638,Données!$AN$9:$AO$200,2,0))</f>
      </c>
      <c r="E638" s="5">
        <f>IF(OR(ISBLANK(B638),OR(C638="Rec",C638="P")),"",IF(C638="SD",VLOOKUP($B638,Données!$AU$9:$AV$200,2,0),IF(C638="Ec",VLOOKUP($B638,Données!$AX$9:$AY$200,2,0),IF(C638="RecEc",VLOOKUP($B638,Données!$BA$9:$BB$200,2,0),VLOOKUP($B638,Données!$AQ$9:$AR$200,2,0)))))</f>
        <v>8</v>
      </c>
      <c r="G638" s="193"/>
      <c r="I638" s="194"/>
      <c r="J638" s="189"/>
    </row>
    <row r="639" spans="1:10" ht="13.5">
      <c r="A639" s="190"/>
      <c r="B639" s="203"/>
      <c r="C639" s="5"/>
      <c r="D639" s="5">
        <f>IF(OR(ISBLANK(B639),NOT(OR(C639="SD",C639="P"))),"",VLOOKUP(B639,Données!$AN$9:$AO$200,2,0))</f>
      </c>
      <c r="E639" s="5">
        <f>IF(OR(ISBLANK(B639),OR(C639="Rec",C639="P")),"",IF(C639="SD",VLOOKUP($B639,Données!$AU$9:$AV$200,2,0),IF(C639="Ec",VLOOKUP($B639,Données!$AX$9:$AY$200,2,0),IF(C639="RecEc",VLOOKUP($B639,Données!$BA$9:$BB$200,2,0),VLOOKUP($B639,Données!$AQ$9:$AR$200,2,0)))))</f>
        <v>0</v>
      </c>
      <c r="G639" s="193"/>
      <c r="I639" s="194"/>
      <c r="J639" s="189"/>
    </row>
    <row r="640" spans="1:10" ht="13.5">
      <c r="A640" s="190"/>
      <c r="B640" s="203"/>
      <c r="C640" s="5"/>
      <c r="D640" s="5">
        <f>IF(OR(ISBLANK(B640),NOT(OR(C640="SD",C640="P"))),"",VLOOKUP(B640,Données!$AN$9:$AO$200,2,0))</f>
      </c>
      <c r="E640" s="5">
        <f>IF(OR(ISBLANK(B640),OR(C640="Rec",C640="P")),"",IF(C640="SD",VLOOKUP($B640,Données!$AU$9:$AV$200,2,0),IF(C640="Ec",VLOOKUP($B640,Données!$AX$9:$AY$200,2,0),IF(C640="RecEc",VLOOKUP($B640,Données!$BA$9:$BB$200,2,0),VLOOKUP($B640,Données!$AQ$9:$AR$200,2,0)))))</f>
        <v>0</v>
      </c>
      <c r="G640" s="193"/>
      <c r="I640" s="194"/>
      <c r="J640" s="189"/>
    </row>
    <row r="641" spans="1:10" ht="13.5">
      <c r="A641" s="190"/>
      <c r="B641" s="203"/>
      <c r="C641" s="5"/>
      <c r="D641" s="5">
        <f>IF(OR(ISBLANK(B641),NOT(OR(C641="SD",C641="P"))),"",VLOOKUP(B641,Données!$AN$9:$AO$200,2,0))</f>
      </c>
      <c r="E641" s="5">
        <f>IF(OR(ISBLANK(B641),OR(C641="Rec",C641="P")),"",IF(C641="SD",VLOOKUP($B641,Données!$AU$9:$AV$200,2,0),IF(C641="Ec",VLOOKUP($B641,Données!$AX$9:$AY$200,2,0),IF(C641="RecEc",VLOOKUP($B641,Données!$BA$9:$BB$200,2,0),VLOOKUP($B641,Données!$AQ$9:$AR$200,2,0)))))</f>
        <v>0</v>
      </c>
      <c r="G641" s="193"/>
      <c r="I641" s="194"/>
      <c r="J641" s="189"/>
    </row>
    <row r="642" spans="1:10" ht="13.5">
      <c r="A642" s="190"/>
      <c r="B642" s="203"/>
      <c r="C642" s="5"/>
      <c r="E642" s="5">
        <f>IF(OR(ISBLANK(B642),OR(C642="Rec",C642="P")),"",IF(C642="SD",VLOOKUP($B642,Données!$AU$9:$AV$200,2,0),IF(C642="Ec",VLOOKUP($B642,Données!$AX$9:$AY$200,2,0),IF(C642="RecEc",VLOOKUP($B642,Données!$BA$9:$BB$200,2,0),VLOOKUP($B642,Données!$AQ$9:$AR$200,2,0)))))</f>
        <v>0</v>
      </c>
      <c r="G642" s="193"/>
      <c r="I642" s="194"/>
      <c r="J642" s="189"/>
    </row>
    <row r="643" spans="1:10" ht="13.5">
      <c r="A643" s="190"/>
      <c r="B643" s="203"/>
      <c r="C643" s="5"/>
      <c r="E643" s="5">
        <f>IF(OR(ISBLANK(B643),OR(C643="Rec",C643="P")),"",IF(C643="SD",VLOOKUP($B643,Données!$AU$9:$AV$200,2,0),IF(C643="Ec",VLOOKUP($B643,Données!$AX$9:$AY$200,2,0),IF(C643="RecEc",VLOOKUP($B643,Données!$BA$9:$BB$200,2,0),VLOOKUP($B643,Données!$AQ$9:$AR$200,2,0)))))</f>
        <v>0</v>
      </c>
      <c r="G643" s="193"/>
      <c r="I643" s="194"/>
      <c r="J643" s="189"/>
    </row>
    <row r="644" spans="1:10" ht="13.5">
      <c r="A644" s="190"/>
      <c r="B644" s="203"/>
      <c r="C644" s="5"/>
      <c r="D644" s="5">
        <f>IF(OR(ISBLANK(B644),NOT(OR(C644="SD",C644="P"))),"",VLOOKUP(B644,Données!$AN$9:$AO$200,2,0))</f>
      </c>
      <c r="E644" s="5">
        <f>IF(OR(ISBLANK(B644),OR(C644="Rec",C644="P")),"",IF(C644="SD",VLOOKUP($B644,Données!$AU$9:$AV$200,2,0),IF(C644="Ec",VLOOKUP($B644,Données!$AX$9:$AY$200,2,0),IF(C644="RecEc",VLOOKUP($B644,Données!$BA$9:$BB$200,2,0),VLOOKUP($B644,Données!$AQ$9:$AR$200,2,0)))))</f>
        <v>0</v>
      </c>
      <c r="G644" s="193"/>
      <c r="I644" s="194"/>
      <c r="J644" s="189"/>
    </row>
    <row r="645" spans="1:10" ht="13.5">
      <c r="A645" s="190"/>
      <c r="B645" s="203"/>
      <c r="C645" s="5"/>
      <c r="D645" s="5">
        <f>IF(OR(ISBLANK(B645),NOT(OR(C645="SD",C645="P"))),"",VLOOKUP(B645,Données!$AN$9:$AO$200,2,0))</f>
      </c>
      <c r="E645" s="5">
        <f>IF(OR(ISBLANK(B645),OR(C645="Rec",C645="P")),"",IF(C645="SD",VLOOKUP($B645,Données!$AU$9:$AV$200,2,0),IF(C645="Ec",VLOOKUP($B645,Données!$AX$9:$AY$200,2,0),IF(C645="RecEc",VLOOKUP($B645,Données!$BA$9:$BB$200,2,0),VLOOKUP($B645,Données!$AQ$9:$AR$200,2,0)))))</f>
        <v>0</v>
      </c>
      <c r="G645" s="193"/>
      <c r="I645" s="194"/>
      <c r="J645" s="189"/>
    </row>
    <row r="646" spans="1:10" ht="13.5">
      <c r="A646" s="190"/>
      <c r="B646" s="203"/>
      <c r="C646" s="5"/>
      <c r="D646" s="5">
        <f>IF(OR(ISBLANK(B646),NOT(OR(C646="SD",C646="P"))),"",VLOOKUP(B646,Données!$AN$9:$AO$200,2,0))</f>
      </c>
      <c r="E646" s="5">
        <f>IF(OR(ISBLANK(B646),OR(C646="Rec",C646="P")),"",IF(C646="SD",VLOOKUP($B646,Données!$AU$9:$AV$200,2,0),IF(C646="Ec",VLOOKUP($B646,Données!$AX$9:$AY$200,2,0),IF(C646="RecEc",VLOOKUP($B646,Données!$BA$9:$BB$200,2,0),VLOOKUP($B646,Données!$AQ$9:$AR$200,2,0)))))</f>
        <v>0</v>
      </c>
      <c r="G646" s="193"/>
      <c r="I646" s="194"/>
      <c r="J646" s="189"/>
    </row>
    <row r="647" spans="1:10" ht="13.5">
      <c r="A647" s="190"/>
      <c r="B647" s="203"/>
      <c r="C647" s="5"/>
      <c r="D647" s="5">
        <f>IF(OR(ISBLANK(B647),NOT(OR(C647="SD",C647="P"))),"",VLOOKUP(B647,Données!$AN$9:$AO$200,2,0))</f>
      </c>
      <c r="E647" s="5">
        <f>IF(OR(ISBLANK(B647),OR(C647="Rec",C647="P")),"",IF(C647="SD",VLOOKUP($B647,Données!$AU$9:$AV$200,2,0),IF(C647="Ec",VLOOKUP($B647,Données!$AX$9:$AY$200,2,0),IF(C647="RecEc",VLOOKUP($B647,Données!$BA$9:$BB$200,2,0),VLOOKUP($B647,Données!$AQ$9:$AR$200,2,0)))))</f>
        <v>0</v>
      </c>
      <c r="G647" s="193"/>
      <c r="I647" s="194"/>
      <c r="J647" s="189"/>
    </row>
    <row r="648" spans="1:10" ht="12.75">
      <c r="A648" s="204">
        <v>41805</v>
      </c>
      <c r="B648" s="191" t="s">
        <v>541</v>
      </c>
      <c r="C648" s="191"/>
      <c r="D648" s="191"/>
      <c r="E648" s="191"/>
      <c r="G648" s="193"/>
      <c r="I648" s="194"/>
      <c r="J648" s="189"/>
    </row>
    <row r="649" spans="1:10" ht="12.75">
      <c r="A649" s="204"/>
      <c r="B649" s="195" t="s">
        <v>543</v>
      </c>
      <c r="C649" s="196" t="s">
        <v>544</v>
      </c>
      <c r="D649" s="197" t="s">
        <v>545</v>
      </c>
      <c r="E649" s="198" t="s">
        <v>544</v>
      </c>
      <c r="G649" s="193"/>
      <c r="I649" s="194"/>
      <c r="J649" s="189"/>
    </row>
    <row r="650" spans="1:10" ht="12.75">
      <c r="A650" s="204"/>
      <c r="B650" s="2">
        <f aca="true" t="shared" si="54" ref="B650:B670">IF(C737="SD",B737,"")</f>
        <v>0</v>
      </c>
      <c r="C650" s="200">
        <f>IF(ISBLANK(B650),"",VLOOKUP(B650,Données!$BG$9:$BH$200,2,0))</f>
        <v>0</v>
      </c>
      <c r="D650" s="48">
        <f aca="true" t="shared" si="55" ref="D650:D670">IF(C737="R",B737,"")</f>
        <v>0</v>
      </c>
      <c r="E650" s="189">
        <f>IF(ISBLANK(D650),"",VLOOKUP(D650,Données!$BJ$9:$BK$200,2,0))</f>
        <v>0</v>
      </c>
      <c r="G650" s="193"/>
      <c r="I650" s="194"/>
      <c r="J650" s="189"/>
    </row>
    <row r="651" spans="1:10" ht="12.75">
      <c r="A651" s="204"/>
      <c r="B651" s="2">
        <f t="shared" si="54"/>
        <v>0</v>
      </c>
      <c r="C651" s="200">
        <f>IF(ISBLANK(B651),"",VLOOKUP(B651,Données!$BG$9:$BH$200,2,0))</f>
        <v>14</v>
      </c>
      <c r="D651" s="48">
        <f t="shared" si="55"/>
        <v>0</v>
      </c>
      <c r="E651" s="189">
        <f>IF(ISBLANK(D651),"",VLOOKUP(D651,Données!$BJ$9:$BK$200,2,0))</f>
        <v>0</v>
      </c>
      <c r="G651" s="193"/>
      <c r="I651" s="194"/>
      <c r="J651" s="189"/>
    </row>
    <row r="652" spans="1:10" ht="12.75">
      <c r="A652" s="204"/>
      <c r="B652" s="2">
        <f t="shared" si="54"/>
        <v>0</v>
      </c>
      <c r="C652" s="200">
        <f>IF(ISBLANK(B652),"",VLOOKUP(B652,Données!$BG$9:$BH$200,2,0))</f>
        <v>2.33333333333333</v>
      </c>
      <c r="D652" s="48">
        <f t="shared" si="55"/>
        <v>0</v>
      </c>
      <c r="E652" s="189">
        <f>IF(ISBLANK(D652),"",VLOOKUP(D652,Données!$BJ$9:$BK$200,2,0))</f>
        <v>0</v>
      </c>
      <c r="G652" s="193"/>
      <c r="I652" s="194"/>
      <c r="J652" s="189"/>
    </row>
    <row r="653" spans="1:10" ht="12.75">
      <c r="A653" s="204"/>
      <c r="B653" s="2">
        <f t="shared" si="54"/>
        <v>0</v>
      </c>
      <c r="C653" s="200">
        <f>IF(ISBLANK(B653),"",VLOOKUP(B653,Données!$BG$9:$BH$200,2,0))</f>
        <v>3.9375</v>
      </c>
      <c r="D653" s="48">
        <f t="shared" si="55"/>
        <v>0</v>
      </c>
      <c r="E653" s="189">
        <f>IF(ISBLANK(D653),"",VLOOKUP(D653,Données!$BJ$9:$BK$200,2,0))</f>
        <v>0</v>
      </c>
      <c r="G653" s="193"/>
      <c r="I653" s="194"/>
      <c r="J653" s="189"/>
    </row>
    <row r="654" spans="1:10" ht="12.75">
      <c r="A654" s="204"/>
      <c r="B654" s="2">
        <f t="shared" si="54"/>
        <v>0</v>
      </c>
      <c r="C654" s="200">
        <f>IF(ISBLANK(B654),"",VLOOKUP(B654,Données!$BG$9:$BH$200,2,0))</f>
        <v>0.7000000000000001</v>
      </c>
      <c r="D654" s="48">
        <f t="shared" si="55"/>
        <v>0</v>
      </c>
      <c r="E654" s="189">
        <f>IF(ISBLANK(D654),"",VLOOKUP(D654,Données!$BJ$9:$BK$200,2,0))</f>
        <v>0</v>
      </c>
      <c r="G654" s="193"/>
      <c r="I654" s="194"/>
      <c r="J654" s="189"/>
    </row>
    <row r="655" spans="1:10" ht="12.75">
      <c r="A655" s="204"/>
      <c r="B655" s="2">
        <f t="shared" si="54"/>
        <v>0</v>
      </c>
      <c r="C655" s="200">
        <f>IF(ISBLANK(B655),"",VLOOKUP(B655,Données!$BG$9:$BH$200,2,0))</f>
        <v>0</v>
      </c>
      <c r="D655" s="48">
        <f t="shared" si="55"/>
        <v>0</v>
      </c>
      <c r="E655" s="189">
        <f>IF(ISBLANK(D655),"",VLOOKUP(D655,Données!$BJ$9:$BK$200,2,0))</f>
        <v>3.5</v>
      </c>
      <c r="G655" s="193"/>
      <c r="I655" s="194"/>
      <c r="J655" s="189"/>
    </row>
    <row r="656" spans="1:10" ht="12.75">
      <c r="A656" s="204"/>
      <c r="B656" s="2">
        <f t="shared" si="54"/>
        <v>0</v>
      </c>
      <c r="C656" s="200">
        <f>IF(ISBLANK(B656),"",VLOOKUP(B656,Données!$BG$9:$BH$200,2,0))</f>
        <v>0</v>
      </c>
      <c r="D656" s="48">
        <f t="shared" si="55"/>
        <v>0</v>
      </c>
      <c r="E656" s="189">
        <f>IF(ISBLANK(D656),"",VLOOKUP(D656,Données!$BJ$9:$BK$200,2,0))</f>
        <v>0</v>
      </c>
      <c r="G656" s="193"/>
      <c r="I656" s="194"/>
      <c r="J656" s="189"/>
    </row>
    <row r="657" spans="1:10" ht="12.75">
      <c r="A657" s="204"/>
      <c r="B657" s="2">
        <f t="shared" si="54"/>
        <v>0</v>
      </c>
      <c r="C657" s="200">
        <f>IF(ISBLANK(B657),"",VLOOKUP(B657,Données!$BG$9:$BH$200,2,0))</f>
        <v>0</v>
      </c>
      <c r="D657" s="48">
        <f t="shared" si="55"/>
        <v>0</v>
      </c>
      <c r="E657" s="189">
        <f>IF(ISBLANK(D657),"",VLOOKUP(D657,Données!$BJ$9:$BK$200,2,0))</f>
        <v>0</v>
      </c>
      <c r="G657" s="193"/>
      <c r="I657" s="194"/>
      <c r="J657" s="189"/>
    </row>
    <row r="658" spans="1:10" ht="12.75">
      <c r="A658" s="204"/>
      <c r="B658" s="2">
        <f t="shared" si="54"/>
        <v>0</v>
      </c>
      <c r="C658" s="200">
        <f>IF(ISBLANK(B658),"",VLOOKUP(B658,Données!$BG$9:$BH$200,2,0))</f>
        <v>0</v>
      </c>
      <c r="D658" s="48">
        <f t="shared" si="55"/>
        <v>0</v>
      </c>
      <c r="E658" s="189">
        <f>IF(ISBLANK(D658),"",VLOOKUP(D658,Données!$BJ$9:$BK$200,2,0))</f>
        <v>0</v>
      </c>
      <c r="G658" s="193"/>
      <c r="I658" s="194"/>
      <c r="J658" s="189"/>
    </row>
    <row r="659" spans="1:10" ht="12.75">
      <c r="A659" s="204"/>
      <c r="B659" s="2">
        <f t="shared" si="54"/>
        <v>0</v>
      </c>
      <c r="C659" s="200">
        <f>IF(ISBLANK(B659),"",VLOOKUP(B659,Données!$BG$9:$BH$200,2,0))</f>
        <v>0</v>
      </c>
      <c r="D659" s="48">
        <f t="shared" si="55"/>
        <v>0</v>
      </c>
      <c r="E659" s="189">
        <f>IF(ISBLANK(D659),"",VLOOKUP(D659,Données!$BJ$9:$BK$200,2,0))</f>
        <v>0</v>
      </c>
      <c r="G659" s="193"/>
      <c r="I659" s="194"/>
      <c r="J659" s="189"/>
    </row>
    <row r="660" spans="1:10" ht="12.75">
      <c r="A660" s="204"/>
      <c r="B660" s="2">
        <f t="shared" si="54"/>
        <v>0</v>
      </c>
      <c r="C660" s="200">
        <f>IF(ISBLANK(B660),"",VLOOKUP(B660,Données!$BG$9:$BH$200,2,0))</f>
        <v>0</v>
      </c>
      <c r="D660" s="48">
        <f t="shared" si="55"/>
        <v>0</v>
      </c>
      <c r="E660" s="189">
        <f>IF(ISBLANK(D660),"",VLOOKUP(D660,Données!$BJ$9:$BK$200,2,0))</f>
        <v>0</v>
      </c>
      <c r="F660" s="207"/>
      <c r="G660" s="193"/>
      <c r="I660" s="194"/>
      <c r="J660" s="189"/>
    </row>
    <row r="661" spans="1:10" ht="12.75">
      <c r="A661" s="204"/>
      <c r="B661" s="2">
        <f t="shared" si="54"/>
        <v>0</v>
      </c>
      <c r="C661" s="200">
        <f>IF(ISBLANK(B661),"",VLOOKUP(B661,Données!$BG$9:$BH$200,2,0))</f>
        <v>0</v>
      </c>
      <c r="D661" s="48">
        <f t="shared" si="55"/>
        <v>0</v>
      </c>
      <c r="E661" s="189">
        <f>IF(ISBLANK(D661),"",VLOOKUP(D661,Données!$BJ$9:$BK$200,2,0))</f>
        <v>0</v>
      </c>
      <c r="F661" s="199"/>
      <c r="G661" s="193"/>
      <c r="I661" s="194"/>
      <c r="J661" s="189"/>
    </row>
    <row r="662" spans="1:10" ht="12.75">
      <c r="A662" s="204"/>
      <c r="B662" s="2">
        <f t="shared" si="54"/>
        <v>0</v>
      </c>
      <c r="C662" s="200">
        <f>IF(ISBLANK(B662),"",VLOOKUP(B662,Données!$BG$9:$BH$200,2,0))</f>
        <v>0</v>
      </c>
      <c r="D662" s="48">
        <f t="shared" si="55"/>
        <v>0</v>
      </c>
      <c r="E662" s="189">
        <f>IF(ISBLANK(D662),"",VLOOKUP(D662,Données!$BJ$9:$BK$200,2,0))</f>
        <v>0</v>
      </c>
      <c r="F662" s="199"/>
      <c r="G662" s="193"/>
      <c r="I662" s="194"/>
      <c r="J662" s="189"/>
    </row>
    <row r="663" spans="1:10" ht="12.75">
      <c r="A663" s="204"/>
      <c r="B663" s="2">
        <f t="shared" si="54"/>
        <v>0</v>
      </c>
      <c r="C663" s="200">
        <f>IF(ISBLANK(B663),"",VLOOKUP(B663,Données!$BG$9:$BH$200,2,0))</f>
        <v>0</v>
      </c>
      <c r="D663" s="48">
        <f t="shared" si="55"/>
        <v>0</v>
      </c>
      <c r="E663" s="189">
        <f>IF(ISBLANK(D663),"",VLOOKUP(D663,Données!$BJ$9:$BK$200,2,0))</f>
        <v>0</v>
      </c>
      <c r="F663" s="199"/>
      <c r="G663" s="193"/>
      <c r="I663" s="194"/>
      <c r="J663" s="189"/>
    </row>
    <row r="664" spans="1:10" ht="12.75">
      <c r="A664" s="204"/>
      <c r="B664" s="2">
        <f t="shared" si="54"/>
        <v>0</v>
      </c>
      <c r="C664" s="200">
        <f>IF(ISBLANK(B664),"",VLOOKUP(B664,Données!$BG$9:$BH$200,2,0))</f>
        <v>0</v>
      </c>
      <c r="D664" s="48">
        <f t="shared" si="55"/>
        <v>0</v>
      </c>
      <c r="E664" s="189">
        <f>IF(ISBLANK(D664),"",VLOOKUP(D664,Données!$BJ$9:$BK$200,2,0))</f>
        <v>0</v>
      </c>
      <c r="F664" s="199"/>
      <c r="G664" s="193"/>
      <c r="I664" s="194"/>
      <c r="J664" s="189"/>
    </row>
    <row r="665" spans="1:10" ht="12.75">
      <c r="A665" s="204"/>
      <c r="B665" s="2">
        <f t="shared" si="54"/>
        <v>0</v>
      </c>
      <c r="C665" s="200">
        <f>IF(ISBLANK(B665),"",VLOOKUP(B665,Données!$BG$9:$BH$200,2,0))</f>
        <v>0</v>
      </c>
      <c r="D665" s="48">
        <f t="shared" si="55"/>
        <v>0</v>
      </c>
      <c r="E665" s="189">
        <f>IF(ISBLANK(D665),"",VLOOKUP(D665,Données!$BJ$9:$BK$200,2,0))</f>
        <v>0</v>
      </c>
      <c r="F665" s="199"/>
      <c r="G665" s="193"/>
      <c r="I665" s="194"/>
      <c r="J665" s="189"/>
    </row>
    <row r="666" spans="1:10" ht="12.75">
      <c r="A666" s="204"/>
      <c r="B666" s="2">
        <f t="shared" si="54"/>
        <v>0</v>
      </c>
      <c r="C666" s="200">
        <f>IF(ISBLANK(B666),"",VLOOKUP(B666,Données!$BG$9:$BH$200,2,0))</f>
        <v>0</v>
      </c>
      <c r="D666" s="48">
        <f t="shared" si="55"/>
        <v>0</v>
      </c>
      <c r="E666" s="189">
        <f>IF(ISBLANK(D666),"",VLOOKUP(D666,Données!$BJ$9:$BK$200,2,0))</f>
        <v>0</v>
      </c>
      <c r="F666" s="199"/>
      <c r="G666" s="193"/>
      <c r="I666" s="194"/>
      <c r="J666" s="189"/>
    </row>
    <row r="667" spans="1:10" ht="12.75">
      <c r="A667" s="204"/>
      <c r="B667" s="2">
        <f t="shared" si="54"/>
        <v>0</v>
      </c>
      <c r="C667" s="200">
        <f>IF(ISBLANK(B667),"",VLOOKUP(B667,Données!$BG$9:$BH$200,2,0))</f>
        <v>0</v>
      </c>
      <c r="D667" s="48">
        <f t="shared" si="55"/>
        <v>0</v>
      </c>
      <c r="E667" s="189">
        <f>IF(ISBLANK(D667),"",VLOOKUP(D667,Données!$BJ$9:$BK$200,2,0))</f>
        <v>0</v>
      </c>
      <c r="G667" s="193"/>
      <c r="I667" s="194"/>
      <c r="J667" s="189"/>
    </row>
    <row r="668" spans="1:10" ht="12.75">
      <c r="A668" s="204"/>
      <c r="B668" s="2">
        <f t="shared" si="54"/>
        <v>0</v>
      </c>
      <c r="C668" s="200">
        <f>IF(ISBLANK(B668),"",VLOOKUP(B668,Données!$BG$9:$BH$200,2,0))</f>
        <v>0</v>
      </c>
      <c r="D668" s="48">
        <f t="shared" si="55"/>
        <v>0</v>
      </c>
      <c r="E668" s="189">
        <f>IF(ISBLANK(D668),"",VLOOKUP(D668,Données!$BJ$9:$BK$200,2,0))</f>
        <v>0</v>
      </c>
      <c r="G668" s="193"/>
      <c r="I668" s="194"/>
      <c r="J668" s="189"/>
    </row>
    <row r="669" spans="1:10" ht="12.75">
      <c r="A669" s="204"/>
      <c r="B669" s="2">
        <f t="shared" si="54"/>
        <v>0</v>
      </c>
      <c r="C669" s="200">
        <f>IF(ISBLANK(B669),"",VLOOKUP(B669,Données!$BG$9:$BH$200,2,0))</f>
        <v>0</v>
      </c>
      <c r="D669" s="48">
        <f t="shared" si="55"/>
        <v>0</v>
      </c>
      <c r="E669" s="189">
        <f>IF(ISBLANK(D669),"",VLOOKUP(D669,Données!$BJ$9:$BK$200,2,0))</f>
        <v>0</v>
      </c>
      <c r="G669" s="193"/>
      <c r="I669" s="194"/>
      <c r="J669" s="189"/>
    </row>
    <row r="670" spans="1:10" ht="12.75">
      <c r="A670" s="204"/>
      <c r="B670" s="2">
        <f t="shared" si="54"/>
        <v>0</v>
      </c>
      <c r="C670" s="200">
        <f>IF(ISBLANK(B670),"",VLOOKUP(B670,Données!$BG$9:$BH$200,2,0))</f>
        <v>0</v>
      </c>
      <c r="D670" s="48">
        <f t="shared" si="55"/>
        <v>0</v>
      </c>
      <c r="E670" s="189">
        <f>IF(ISBLANK(D670),"",VLOOKUP(D670,Données!$BJ$9:$BK$200,2,0))</f>
        <v>0</v>
      </c>
      <c r="G670" s="193"/>
      <c r="I670" s="194"/>
      <c r="J670" s="189"/>
    </row>
    <row r="671" spans="1:10" ht="12.75">
      <c r="A671" s="204"/>
      <c r="B671" s="2">
        <f>IF(C760="SD",B760,"")</f>
        <v>0</v>
      </c>
      <c r="C671" s="200">
        <f>IF(ISBLANK(B671),"",VLOOKUP(B671,Données!$BG$9:$BH$200,2,0))</f>
        <v>0</v>
      </c>
      <c r="D671" s="48">
        <f>IF(C760="R",B760,"")</f>
        <v>0</v>
      </c>
      <c r="E671" s="189">
        <f>IF(ISBLANK(D671),"",VLOOKUP(D671,Données!$BJ$9:$BK$200,2,0))</f>
        <v>0</v>
      </c>
      <c r="G671" s="193"/>
      <c r="I671" s="194"/>
      <c r="J671" s="189"/>
    </row>
    <row r="672" spans="1:10" ht="12.75">
      <c r="A672" s="204"/>
      <c r="B672" s="2"/>
      <c r="C672" s="200"/>
      <c r="D672" s="48"/>
      <c r="E672" s="189"/>
      <c r="G672" s="193"/>
      <c r="I672" s="194"/>
      <c r="J672" s="189"/>
    </row>
    <row r="673" spans="1:10" ht="12.75">
      <c r="A673" s="204"/>
      <c r="B673" s="2"/>
      <c r="C673" s="200"/>
      <c r="D673" s="48"/>
      <c r="E673" s="189"/>
      <c r="G673" s="193"/>
      <c r="I673" s="194"/>
      <c r="J673" s="189"/>
    </row>
    <row r="674" spans="1:10" ht="12.75">
      <c r="A674" s="204"/>
      <c r="B674" s="2">
        <f aca="true" t="shared" si="56" ref="B674:B676">IF(C761="SD",B761,"")</f>
        <v>0</v>
      </c>
      <c r="C674" s="200">
        <f>IF(ISBLANK(B674),"",VLOOKUP(B674,Données!$BG$9:$BH$200,2,0))</f>
        <v>0</v>
      </c>
      <c r="D674" s="48">
        <f aca="true" t="shared" si="57" ref="D674:D676">IF(C761="R",B761,"")</f>
        <v>0</v>
      </c>
      <c r="E674" s="189">
        <f>IF(ISBLANK(D674),"",VLOOKUP(D674,Données!$BJ$9:$BK$200,2,0))</f>
        <v>0</v>
      </c>
      <c r="G674" s="193"/>
      <c r="I674" s="194"/>
      <c r="J674" s="189"/>
    </row>
    <row r="675" spans="1:10" ht="12.75">
      <c r="A675" s="204"/>
      <c r="B675" s="2">
        <f t="shared" si="56"/>
        <v>0</v>
      </c>
      <c r="C675" s="200">
        <f>IF(ISBLANK(B675),"",VLOOKUP(B675,Données!$BG$9:$BH$200,2,0))</f>
        <v>0</v>
      </c>
      <c r="D675" s="48">
        <f t="shared" si="57"/>
        <v>0</v>
      </c>
      <c r="E675" s="189">
        <f>IF(ISBLANK(D675),"",VLOOKUP(D675,Données!$BJ$9:$BK$200,2,0))</f>
        <v>0</v>
      </c>
      <c r="G675" s="193"/>
      <c r="I675" s="194"/>
      <c r="J675" s="189"/>
    </row>
    <row r="676" spans="1:10" ht="12.75">
      <c r="A676" s="204"/>
      <c r="B676" s="2">
        <f t="shared" si="56"/>
        <v>0</v>
      </c>
      <c r="C676" s="200">
        <f>IF(ISBLANK(B676),"",VLOOKUP(B676,Données!$BG$9:$BH$200,2,0))</f>
        <v>0</v>
      </c>
      <c r="D676" s="48">
        <f t="shared" si="57"/>
        <v>0</v>
      </c>
      <c r="E676" s="189">
        <f>IF(ISBLANK(D676),"",VLOOKUP(D676,Données!$BJ$9:$BK$200,2,0))</f>
        <v>0</v>
      </c>
      <c r="G676" s="193"/>
      <c r="I676" s="194"/>
      <c r="J676" s="189"/>
    </row>
    <row r="677" spans="1:10" ht="12.75">
      <c r="A677" s="204">
        <v>41805</v>
      </c>
      <c r="B677" s="201" t="s">
        <v>546</v>
      </c>
      <c r="C677" s="201"/>
      <c r="D677" s="201"/>
      <c r="E677" s="201"/>
      <c r="G677" s="193"/>
      <c r="I677" s="194"/>
      <c r="J677" s="189"/>
    </row>
    <row r="678" spans="1:10" ht="12.75">
      <c r="A678" s="204"/>
      <c r="B678" s="33" t="s">
        <v>8</v>
      </c>
      <c r="C678" s="33" t="s">
        <v>547</v>
      </c>
      <c r="D678" s="33" t="s">
        <v>17</v>
      </c>
      <c r="E678" s="202" t="s">
        <v>14</v>
      </c>
      <c r="G678" s="193"/>
      <c r="I678" s="194"/>
      <c r="J678" s="189"/>
    </row>
    <row r="679" spans="1:10" ht="13.5">
      <c r="A679" s="204"/>
      <c r="B679" s="203" t="s">
        <v>506</v>
      </c>
      <c r="C679" s="165" t="s">
        <v>86</v>
      </c>
      <c r="D679" s="5">
        <f>IF(OR(ISBLANK(B679),NOT(OR(C679="SD",C679="P"))),"",VLOOKUP(B679,Données!$AN$9:$AO$200,2,0))</f>
        <v>420</v>
      </c>
      <c r="E679" s="5">
        <f>IF(OR(ISBLANK(B679),OR(C679="Rec",C679="P")),"",IF(C679="SD",VLOOKUP($B679,Données!$AU$9:$AV$200,2,0),IF(C679="Ec",VLOOKUP($B679,Données!$AX$9:$AY$200,2,0),IF(C679="RecEc",VLOOKUP($B679,Données!$BA$9:$BB$200,2,0),VLOOKUP($B679,Données!$AQ$9:$AR$200,2,0)))))</f>
        <v>0</v>
      </c>
      <c r="G679" s="193"/>
      <c r="I679" s="194"/>
      <c r="J679" s="189"/>
    </row>
    <row r="680" spans="1:10" ht="13.5">
      <c r="A680" s="204"/>
      <c r="B680" s="203" t="s">
        <v>563</v>
      </c>
      <c r="C680" s="206" t="s">
        <v>96</v>
      </c>
      <c r="D680" s="5">
        <f>IF(OR(ISBLANK(B680),NOT(OR(C680="SD",C680="P"))),"",VLOOKUP(B680,Données!$AN$9:$AO$200,2,0))</f>
        <v>42</v>
      </c>
      <c r="E680" s="5">
        <f>IF(OR(ISBLANK(B680),OR(C680="Rec",C680="P")),"",IF(C680="SD",VLOOKUP($B680,Données!$AU$9:$AV$200,2,0),IF(C680="Ec",VLOOKUP($B680,Données!$AX$9:$AY$200,2,0),IF(C680="RecEc",VLOOKUP($B680,Données!$BA$9:$BB$200,2,0),VLOOKUP($B680,Données!$AQ$9:$AR$200,2,0)))))</f>
        <v>0</v>
      </c>
      <c r="G680" s="193"/>
      <c r="I680" s="194"/>
      <c r="J680" s="189"/>
    </row>
    <row r="681" spans="1:10" ht="13.5">
      <c r="A681" s="204"/>
      <c r="B681" s="203" t="s">
        <v>581</v>
      </c>
      <c r="C681" s="206" t="s">
        <v>96</v>
      </c>
      <c r="D681" s="5">
        <f>IF(OR(ISBLANK(B681),NOT(OR(C681="SD",C681="P"))),"",VLOOKUP(B681,Données!$AN$9:$AO$200,2,0))</f>
        <v>25</v>
      </c>
      <c r="E681" s="5">
        <f>IF(OR(ISBLANK(B681),OR(C681="Rec",C681="P")),"",IF(C681="SD",VLOOKUP($B681,Données!$AU$9:$AV$200,2,0),IF(C681="Ec",VLOOKUP($B681,Données!$AX$9:$AY$200,2,0),IF(C681="RecEc",VLOOKUP($B681,Données!$BA$9:$BB$200,2,0),VLOOKUP($B681,Données!$AQ$9:$AR$200,2,0)))))</f>
        <v>0</v>
      </c>
      <c r="G681" s="193"/>
      <c r="I681" s="194"/>
      <c r="J681" s="189"/>
    </row>
    <row r="682" spans="1:10" ht="13.5">
      <c r="A682" s="204"/>
      <c r="B682" s="203" t="s">
        <v>564</v>
      </c>
      <c r="C682" s="206" t="s">
        <v>96</v>
      </c>
      <c r="D682" s="5">
        <f>IF(OR(ISBLANK(B682),NOT(OR(C682="SD",C682="P"))),"",VLOOKUP(B682,Données!$AN$9:$AO$200,2,0))</f>
        <v>25</v>
      </c>
      <c r="E682" s="5">
        <f>IF(OR(ISBLANK(B682),OR(C682="Rec",C682="P")),"",IF(C682="SD",VLOOKUP($B682,Données!$AU$9:$AV$200,2,0),IF(C682="Ec",VLOOKUP($B682,Données!$AX$9:$AY$200,2,0),IF(C682="RecEc",VLOOKUP($B682,Données!$BA$9:$BB$200,2,0),VLOOKUP($B682,Données!$AQ$9:$AR$200,2,0)))))</f>
        <v>0</v>
      </c>
      <c r="G682" s="193"/>
      <c r="I682" s="194"/>
      <c r="J682" s="189"/>
    </row>
    <row r="683" spans="1:10" ht="13.5">
      <c r="A683" s="204"/>
      <c r="B683" s="203" t="s">
        <v>565</v>
      </c>
      <c r="C683" s="206" t="s">
        <v>96</v>
      </c>
      <c r="D683" s="5">
        <f>IF(OR(ISBLANK(B683),NOT(OR(C683="SD",C683="P"))),"",VLOOKUP(B683,Données!$AN$9:$AO$200,2,0))</f>
        <v>25</v>
      </c>
      <c r="E683" s="5">
        <f>IF(OR(ISBLANK(B683),OR(C683="Rec",C683="P")),"",IF(C683="SD",VLOOKUP($B683,Données!$AU$9:$AV$200,2,0),IF(C683="Ec",VLOOKUP($B683,Données!$AX$9:$AY$200,2,0),IF(C683="RecEc",VLOOKUP($B683,Données!$BA$9:$BB$200,2,0),VLOOKUP($B683,Données!$AQ$9:$AR$200,2,0)))))</f>
        <v>0</v>
      </c>
      <c r="G683" s="193"/>
      <c r="I683" s="194"/>
      <c r="J683" s="189"/>
    </row>
    <row r="684" spans="1:10" ht="13.5">
      <c r="A684" s="204"/>
      <c r="B684" s="203" t="s">
        <v>589</v>
      </c>
      <c r="C684" s="165" t="s">
        <v>86</v>
      </c>
      <c r="D684" s="5">
        <f>IF(OR(ISBLANK(B684),NOT(OR(C684="SD",C684="P"))),"",VLOOKUP(B684,Données!$AN$9:$AO$200,2,0))</f>
        <v>50</v>
      </c>
      <c r="E684" s="5">
        <f>IF(OR(ISBLANK(B684),OR(C684="Rec",C684="P")),"",IF(C684="SD",VLOOKUP($B684,Données!$AU$9:$AV$200,2,0),IF(C684="Ec",VLOOKUP($B684,Données!$AX$9:$AY$200,2,0),IF(C684="RecEc",VLOOKUP($B684,Données!$BA$9:$BB$200,2,0),VLOOKUP($B684,Données!$AQ$9:$AR$200,2,0)))))</f>
        <v>0</v>
      </c>
      <c r="G684" s="193"/>
      <c r="I684" s="194"/>
      <c r="J684" s="189"/>
    </row>
    <row r="685" spans="1:10" ht="13.5">
      <c r="A685" s="204"/>
      <c r="B685" s="203" t="s">
        <v>584</v>
      </c>
      <c r="C685" s="165" t="s">
        <v>86</v>
      </c>
      <c r="D685" s="208">
        <f>IF(OR(ISBLANK(B685),NOT(OR(C685="SD",C685="P"))),"",VLOOKUP(B685,Données!$AN$9:$AO$200,2,0))</f>
        <v>56</v>
      </c>
      <c r="E685" s="5">
        <f>IF(OR(ISBLANK(B685),OR(C685="Rec",C685="P")),"",IF(C685="SD",VLOOKUP($B685,Données!$AU$9:$AV$200,2,0),IF(C685="Ec",VLOOKUP($B685,Données!$AX$9:$AY$200,2,0),IF(C685="RecEc",VLOOKUP($B685,Données!$BA$9:$BB$200,2,0),VLOOKUP($B685,Données!$AQ$9:$AR$200,2,0)))))</f>
        <v>0</v>
      </c>
      <c r="G685" s="193"/>
      <c r="I685" s="194"/>
      <c r="J685" s="189"/>
    </row>
    <row r="686" spans="1:10" ht="13.5">
      <c r="A686" s="204"/>
      <c r="B686" s="203" t="s">
        <v>575</v>
      </c>
      <c r="C686" s="165" t="s">
        <v>86</v>
      </c>
      <c r="D686" s="208">
        <f>IF(OR(ISBLANK(B686),NOT(OR(C686="SD",C686="P"))),"",VLOOKUP(B686,Données!$AN$9:$AO$200,2,0))</f>
        <v>12</v>
      </c>
      <c r="E686" s="5">
        <f>IF(OR(ISBLANK(B686),OR(C686="Rec",C686="P")),"",IF(C686="SD",VLOOKUP($B686,Données!$AU$9:$AV$200,2,0),IF(C686="Ec",VLOOKUP($B686,Données!$AX$9:$AY$200,2,0),IF(C686="RecEc",VLOOKUP($B686,Données!$BA$9:$BB$200,2,0),VLOOKUP($B686,Données!$AQ$9:$AR$200,2,0)))))</f>
        <v>0</v>
      </c>
      <c r="G686" s="193"/>
      <c r="I686" s="194"/>
      <c r="J686" s="189"/>
    </row>
    <row r="687" spans="1:10" ht="13.5">
      <c r="A687" s="204"/>
      <c r="B687" s="203" t="s">
        <v>578</v>
      </c>
      <c r="C687" s="209" t="s">
        <v>92</v>
      </c>
      <c r="D687" s="5">
        <f>IF(OR(ISBLANK(B687),NOT(OR(C687="SD",C687="P"))),"",VLOOKUP(B687,Données!$AN$9:$AO$200,2,0))</f>
      </c>
      <c r="E687" s="5">
        <f>IF(OR(ISBLANK(B687),OR(C687="Rec",C687="P")),"",IF(C687="SD",VLOOKUP($B687,Données!$AU$9:$AV$200,2,0),IF(C687="Ec",VLOOKUP($B687,Données!$AX$9:$AY$200,2,0),IF(C687="RecEc",VLOOKUP($B687,Données!$BA$9:$BB$200,2,0),VLOOKUP($B687,Données!$AQ$9:$AR$200,2,0)))))</f>
        <v>0</v>
      </c>
      <c r="G687" s="193"/>
      <c r="I687" s="194"/>
      <c r="J687" s="189"/>
    </row>
    <row r="688" spans="1:10" ht="13.5">
      <c r="A688" s="204"/>
      <c r="B688" s="203" t="s">
        <v>581</v>
      </c>
      <c r="C688" s="209" t="s">
        <v>92</v>
      </c>
      <c r="D688" s="5">
        <f>IF(OR(ISBLANK(B688),NOT(OR(C688="SD",C688="P"))),"",VLOOKUP(B688,Données!$AN$9:$AO$200,2,0))</f>
      </c>
      <c r="E688" s="5">
        <f>IF(OR(ISBLANK(B688),OR(C688="Rec",C688="P")),"",IF(C688="SD",VLOOKUP($B688,Données!$AU$9:$AV$200,2,0),IF(C688="Ec",VLOOKUP($B688,Données!$AX$9:$AY$200,2,0),IF(C688="RecEc",VLOOKUP($B688,Données!$BA$9:$BB$200,2,0),VLOOKUP($B688,Données!$AQ$9:$AR$200,2,0)))))</f>
        <v>0</v>
      </c>
      <c r="G688" s="193"/>
      <c r="I688" s="194"/>
      <c r="J688" s="189"/>
    </row>
    <row r="689" spans="1:10" ht="13.5">
      <c r="A689" s="204"/>
      <c r="B689" s="203" t="s">
        <v>564</v>
      </c>
      <c r="C689" s="209" t="s">
        <v>92</v>
      </c>
      <c r="D689" s="5">
        <f>IF(OR(ISBLANK(B689),NOT(OR(C689="SD",C689="P"))),"",VLOOKUP(B689,Données!$AN$9:$AO$200,2,0))</f>
      </c>
      <c r="E689" s="5">
        <f>IF(OR(ISBLANK(B689),OR(C689="Rec",C689="P")),"",IF(C689="SD",VLOOKUP($B689,Données!$AU$9:$AV$200,2,0),IF(C689="Ec",VLOOKUP($B689,Données!$AX$9:$AY$200,2,0),IF(C689="RecEc",VLOOKUP($B689,Données!$BA$9:$BB$200,2,0),VLOOKUP($B689,Données!$AQ$9:$AR$200,2,0)))))</f>
        <v>0</v>
      </c>
      <c r="G689" s="193"/>
      <c r="I689" s="194"/>
      <c r="J689" s="189"/>
    </row>
    <row r="690" spans="1:10" ht="13.5">
      <c r="A690" s="204"/>
      <c r="B690" s="203" t="s">
        <v>583</v>
      </c>
      <c r="C690" s="209" t="s">
        <v>92</v>
      </c>
      <c r="D690" s="5">
        <f>IF(OR(ISBLANK(B690),NOT(OR(C690="SD",C690="P"))),"",VLOOKUP(B690,Données!$AN$9:$AO$200,2,0))</f>
      </c>
      <c r="E690" s="5">
        <f>IF(OR(ISBLANK(B690),OR(C690="Rec",C690="P")),"",IF(C690="SD",VLOOKUP($B690,Données!$AU$9:$AV$200,2,0),IF(C690="Ec",VLOOKUP($B690,Données!$AX$9:$AY$200,2,0),IF(C690="RecEc",VLOOKUP($B690,Données!$BA$9:$BB$200,2,0),VLOOKUP($B690,Données!$AQ$9:$AR$200,2,0)))))</f>
        <v>0</v>
      </c>
      <c r="G690" s="193"/>
      <c r="I690" s="194"/>
      <c r="J690" s="189"/>
    </row>
    <row r="691" spans="1:10" ht="13.5">
      <c r="A691" s="204"/>
      <c r="B691" s="203" t="s">
        <v>579</v>
      </c>
      <c r="C691" s="209" t="s">
        <v>92</v>
      </c>
      <c r="D691" s="5">
        <f>IF(OR(ISBLANK(B691),NOT(OR(C691="SD",C691="P"))),"",VLOOKUP(B691,Données!$AN$9:$AO$200,2,0))</f>
      </c>
      <c r="E691" s="5">
        <f>IF(OR(ISBLANK(B691),OR(C691="Rec",C691="P")),"",IF(C691="SD",VLOOKUP($B691,Données!$AU$9:$AV$200,2,0),IF(C691="Ec",VLOOKUP($B691,Données!$AX$9:$AY$200,2,0),IF(C691="RecEc",VLOOKUP($B691,Données!$BA$9:$BB$200,2,0),VLOOKUP($B691,Données!$AQ$9:$AR$200,2,0)))))</f>
        <v>60</v>
      </c>
      <c r="G691" s="193"/>
      <c r="I691" s="194"/>
      <c r="J691" s="189"/>
    </row>
    <row r="692" spans="1:10" ht="13.5">
      <c r="A692" s="204"/>
      <c r="B692" s="203" t="s">
        <v>561</v>
      </c>
      <c r="C692" s="205" t="s">
        <v>539</v>
      </c>
      <c r="D692" s="5">
        <f>IF(OR(ISBLANK(B692),NOT(OR(C692="SD",C692="P"))),"",VLOOKUP(B692,Données!$AN$9:$AO$200,2,0))</f>
      </c>
      <c r="E692" s="5">
        <f>IF(OR(ISBLANK(B692),OR(C692="Rec",C692="P")),"",IF(C692="SD",VLOOKUP($B692,Données!$AU$9:$AV$200,2,0),IF(C692="Ec",VLOOKUP($B692,Données!$AX$9:$AY$200,2,0),IF(C692="RecEc",VLOOKUP($B692,Données!$BA$9:$BB$200,2,0),VLOOKUP($B692,Données!$AQ$9:$AR$200,2,0)))))</f>
        <v>0</v>
      </c>
      <c r="G692" s="193"/>
      <c r="I692" s="194"/>
      <c r="J692" s="189"/>
    </row>
    <row r="693" spans="1:10" ht="13.5">
      <c r="A693" s="204"/>
      <c r="B693" s="203" t="s">
        <v>498</v>
      </c>
      <c r="C693" s="205" t="s">
        <v>539</v>
      </c>
      <c r="D693" s="5">
        <f>IF(OR(ISBLANK(B693),NOT(OR(C693="SD",C693="P"))),"",VLOOKUP(B693,Données!$AN$9:$AO$200,2,0))</f>
      </c>
      <c r="E693" s="5">
        <f>IF(OR(ISBLANK(B693),OR(C693="Rec",C693="P")),"",IF(C693="SD",VLOOKUP($B693,Données!$AU$9:$AV$200,2,0),IF(C693="Ec",VLOOKUP($B693,Données!$AX$9:$AY$200,2,0),IF(C693="RecEc",VLOOKUP($B693,Données!$BA$9:$BB$200,2,0),VLOOKUP($B693,Données!$AQ$9:$AR$200,2,0)))))</f>
        <v>0</v>
      </c>
      <c r="G693" s="193"/>
      <c r="I693" s="194"/>
      <c r="J693" s="189"/>
    </row>
    <row r="694" spans="1:10" ht="13.5">
      <c r="A694" s="204"/>
      <c r="B694" s="203" t="s">
        <v>562</v>
      </c>
      <c r="C694" s="205" t="s">
        <v>539</v>
      </c>
      <c r="D694" s="5">
        <f>IF(OR(ISBLANK(B694),NOT(OR(C694="SD",C694="P"))),"",VLOOKUP(B694,Données!$AN$9:$AO$200,2,0))</f>
      </c>
      <c r="E694" s="5">
        <f>IF(OR(ISBLANK(B694),OR(C694="Rec",C694="P")),"",IF(C694="SD",VLOOKUP($B694,Données!$AU$9:$AV$200,2,0),IF(C694="Ec",VLOOKUP($B694,Données!$AX$9:$AY$200,2,0),IF(C694="RecEc",VLOOKUP($B694,Données!$BA$9:$BB$200,2,0),VLOOKUP($B694,Données!$AQ$9:$AR$200,2,0)))))</f>
        <v>0</v>
      </c>
      <c r="G694" s="193"/>
      <c r="I694" s="194"/>
      <c r="J694" s="189"/>
    </row>
    <row r="695" spans="1:10" ht="13.5">
      <c r="A695" s="204"/>
      <c r="B695" s="203" t="s">
        <v>565</v>
      </c>
      <c r="C695" s="205" t="s">
        <v>539</v>
      </c>
      <c r="D695" s="5">
        <f>IF(OR(ISBLANK(B695),NOT(OR(C695="SD",C695="P"))),"",VLOOKUP(B695,Données!$AN$9:$AO$200,2,0))</f>
      </c>
      <c r="E695" s="5">
        <f>IF(OR(ISBLANK(B695),OR(C695="Rec",C695="P")),"",IF(C695="SD",VLOOKUP($B695,Données!$AU$9:$AV$200,2,0),IF(C695="Ec",VLOOKUP($B695,Données!$AX$9:$AY$200,2,0),IF(C695="RecEc",VLOOKUP($B695,Données!$BA$9:$BB$200,2,0),VLOOKUP($B695,Données!$AQ$9:$AR$200,2,0)))))</f>
        <v>0</v>
      </c>
      <c r="G695" s="193"/>
      <c r="I695" s="194"/>
      <c r="J695" s="189"/>
    </row>
    <row r="696" spans="1:10" ht="13.5">
      <c r="A696" s="204"/>
      <c r="B696" s="203" t="s">
        <v>567</v>
      </c>
      <c r="C696" s="205" t="s">
        <v>539</v>
      </c>
      <c r="D696" s="5">
        <f>IF(OR(ISBLANK(B696),NOT(OR(C696="SD",C696="P"))),"",VLOOKUP(B696,Données!$AN$9:$AO$200,2,0))</f>
      </c>
      <c r="E696" s="5">
        <f>IF(OR(ISBLANK(B696),OR(C696="Rec",C696="P")),"",IF(C696="SD",VLOOKUP($B696,Données!$AU$9:$AV$200,2,0),IF(C696="Ec",VLOOKUP($B696,Données!$AX$9:$AY$200,2,0),IF(C696="RecEc",VLOOKUP($B696,Données!$BA$9:$BB$200,2,0),VLOOKUP($B696,Données!$AQ$9:$AR$200,2,0)))))</f>
        <v>0</v>
      </c>
      <c r="G696" s="193"/>
      <c r="I696" s="194"/>
      <c r="J696" s="189"/>
    </row>
    <row r="697" spans="1:10" ht="13.5">
      <c r="A697" s="204"/>
      <c r="B697" s="203" t="s">
        <v>553</v>
      </c>
      <c r="C697" s="205" t="s">
        <v>539</v>
      </c>
      <c r="D697" s="5">
        <f>IF(OR(ISBLANK(B697),NOT(OR(C697="SD",C697="P"))),"",VLOOKUP(B697,Données!$AN$9:$AO$200,2,0))</f>
      </c>
      <c r="E697" s="5">
        <f>IF(OR(ISBLANK(B697),OR(C697="Rec",C697="P")),"",IF(C697="SD",VLOOKUP($B697,Données!$AU$9:$AV$200,2,0),IF(C697="Ec",VLOOKUP($B697,Données!$AX$9:$AY$200,2,0),IF(C697="RecEc",VLOOKUP($B697,Données!$BA$9:$BB$200,2,0),VLOOKUP($B697,Données!$AQ$9:$AR$200,2,0)))))</f>
        <v>0</v>
      </c>
      <c r="G697" s="193"/>
      <c r="I697" s="194"/>
      <c r="J697" s="189"/>
    </row>
    <row r="698" spans="1:10" ht="13.5">
      <c r="A698" s="204"/>
      <c r="B698" s="203" t="s">
        <v>501</v>
      </c>
      <c r="C698" s="167" t="s">
        <v>535</v>
      </c>
      <c r="D698" s="5">
        <f>IF(OR(ISBLANK(B698),NOT(OR(C698="SD",C698="P"))),"",VLOOKUP(B698,Données!$AN$9:$AO$200,2,0))</f>
      </c>
      <c r="E698" s="5">
        <f>IF(OR(ISBLANK(B698),OR(C698="Rec",C698="P")),"",IF(C698="SD",VLOOKUP($B698,Données!$AU$9:$AV$200,2,0),IF(C698="Ec",VLOOKUP($B698,Données!$AX$9:$AY$200,2,0),IF(C698="RecEc",VLOOKUP($B698,Données!$BA$9:$BB$200,2,0),VLOOKUP($B698,Données!$AQ$9:$AR$200,2,0)))))</f>
        <v>5</v>
      </c>
      <c r="G698" s="193"/>
      <c r="I698" s="194"/>
      <c r="J698" s="189"/>
    </row>
    <row r="699" spans="1:10" ht="13.5">
      <c r="A699" s="204"/>
      <c r="B699" s="203" t="s">
        <v>501</v>
      </c>
      <c r="C699" s="169" t="s">
        <v>537</v>
      </c>
      <c r="D699" s="5">
        <f>IF(OR(ISBLANK(B699),NOT(OR(C699="SD",C699="P"))),"",VLOOKUP(B699,Données!$AN$9:$AO$200,2,0))</f>
      </c>
      <c r="E699" s="5">
        <f>IF(OR(ISBLANK(B699),OR(C699="Rec",C699="P")),"",IF(C699="SD",VLOOKUP($B699,Données!$AU$9:$AV$200,2,0),IF(C699="Ec",VLOOKUP($B699,Données!$AX$9:$AY$200,2,0),IF(C699="RecEc",VLOOKUP($B699,Données!$BA$9:$BB$200,2,0),VLOOKUP($B699,Données!$AQ$9:$AR$200,2,0)))))</f>
        <v>8</v>
      </c>
      <c r="G699" s="193"/>
      <c r="I699" s="194"/>
      <c r="J699" s="189"/>
    </row>
    <row r="700" spans="1:10" ht="13.5">
      <c r="A700" s="204"/>
      <c r="B700" s="203" t="s">
        <v>520</v>
      </c>
      <c r="C700" s="169" t="s">
        <v>537</v>
      </c>
      <c r="D700" s="5">
        <f>IF(OR(ISBLANK(B700),NOT(OR(C700="SD",C700="P"))),"",VLOOKUP(B700,Données!$AN$9:$AO$200,2,0))</f>
      </c>
      <c r="E700" s="5">
        <f>IF(OR(ISBLANK(B700),OR(C700="Rec",C700="P")),"",IF(C700="SD",VLOOKUP($B700,Données!$AU$9:$AV$200,2,0),IF(C700="Ec",VLOOKUP($B700,Données!$AX$9:$AY$200,2,0),IF(C700="RecEc",VLOOKUP($B700,Données!$BA$9:$BB$200,2,0),VLOOKUP($B700,Données!$AQ$9:$AR$200,2,0)))))</f>
        <v>5</v>
      </c>
      <c r="G700" s="193"/>
      <c r="I700" s="194"/>
      <c r="J700" s="189"/>
    </row>
    <row r="701" spans="1:10" ht="13.5">
      <c r="A701" s="204"/>
      <c r="B701" s="203" t="s">
        <v>575</v>
      </c>
      <c r="C701" s="209" t="s">
        <v>92</v>
      </c>
      <c r="E701" s="5">
        <f>IF(OR(ISBLANK(B701),OR(C701="Rec",C701="P")),"",IF(C701="SD",VLOOKUP($B701,Données!$AU$9:$AV$200,2,0),IF(C701="Ec",VLOOKUP($B701,Données!$AX$9:$AY$200,2,0),IF(C701="RecEc",VLOOKUP($B701,Données!$BA$9:$BB$200,2,0),VLOOKUP($B701,Données!$AQ$9:$AR$200,2,0)))))</f>
        <v>0</v>
      </c>
      <c r="G701" s="193"/>
      <c r="I701" s="194"/>
      <c r="J701" s="189"/>
    </row>
    <row r="702" spans="1:10" ht="13.5">
      <c r="A702" s="204"/>
      <c r="B702" s="203"/>
      <c r="C702" s="5"/>
      <c r="E702" s="5">
        <f>IF(OR(ISBLANK(B702),OR(C702="Rec",C702="P")),"",IF(C702="SD",VLOOKUP($B702,Données!$AU$9:$AV$200,2,0),IF(C702="Ec",VLOOKUP($B702,Données!$AX$9:$AY$200,2,0),IF(C702="RecEc",VLOOKUP($B702,Données!$BA$9:$BB$200,2,0),VLOOKUP($B702,Données!$AQ$9:$AR$200,2,0)))))</f>
        <v>0</v>
      </c>
      <c r="G702" s="193"/>
      <c r="I702" s="194"/>
      <c r="J702" s="189"/>
    </row>
    <row r="703" spans="1:10" ht="13.5">
      <c r="A703" s="204"/>
      <c r="B703" s="203"/>
      <c r="C703" s="5"/>
      <c r="D703" s="5">
        <f>IF(OR(ISBLANK(B703),NOT(OR(C703="SD",C703="P"))),"",VLOOKUP(B703,Données!$AN$9:$AO$200,2,0))</f>
      </c>
      <c r="E703" s="5">
        <f>IF(OR(ISBLANK(B703),OR(C703="Rec",C703="P")),"",IF(C703="SD",VLOOKUP($B703,Données!$AU$9:$AV$200,2,0),IF(C703="Ec",VLOOKUP($B703,Données!$AX$9:$AY$200,2,0),IF(C703="RecEc",VLOOKUP($B703,Données!$BA$9:$BB$200,2,0),VLOOKUP($B703,Données!$AQ$9:$AR$200,2,0)))))</f>
        <v>0</v>
      </c>
      <c r="G703" s="193"/>
      <c r="I703" s="194"/>
      <c r="J703" s="189"/>
    </row>
    <row r="704" spans="1:10" ht="13.5">
      <c r="A704" s="204"/>
      <c r="B704" s="203"/>
      <c r="C704" s="5"/>
      <c r="D704" s="5">
        <f>IF(OR(ISBLANK(B704),NOT(OR(C704="SD",C704="P"))),"",VLOOKUP(B704,Données!$AN$9:$AO$200,2,0))</f>
      </c>
      <c r="E704" s="5">
        <f>IF(OR(ISBLANK(B704),OR(C704="Rec",C704="P")),"",IF(C704="SD",VLOOKUP($B704,Données!$AU$9:$AV$200,2,0),IF(C704="Ec",VLOOKUP($B704,Données!$AX$9:$AY$200,2,0),IF(C704="RecEc",VLOOKUP($B704,Données!$BA$9:$BB$200,2,0),VLOOKUP($B704,Données!$AQ$9:$AR$200,2,0)))))</f>
        <v>0</v>
      </c>
      <c r="G704" s="193"/>
      <c r="I704" s="194"/>
      <c r="J704" s="189"/>
    </row>
    <row r="705" spans="1:10" ht="13.5">
      <c r="A705" s="204"/>
      <c r="B705" s="203"/>
      <c r="C705" s="5"/>
      <c r="D705" s="5">
        <f>IF(OR(ISBLANK(B705),NOT(OR(C705="SD",C705="P"))),"",VLOOKUP(B705,Données!$AN$9:$AO$200,2,0))</f>
      </c>
      <c r="E705" s="5">
        <f>IF(OR(ISBLANK(B705),OR(C705="Rec",C705="P")),"",IF(C705="SD",VLOOKUP($B705,Données!$AU$9:$AV$200,2,0),IF(C705="Ec",VLOOKUP($B705,Données!$AX$9:$AY$200,2,0),IF(C705="RecEc",VLOOKUP($B705,Données!$BA$9:$BB$200,2,0),VLOOKUP($B705,Données!$AQ$9:$AR$200,2,0)))))</f>
        <v>0</v>
      </c>
      <c r="G705" s="193"/>
      <c r="I705" s="194"/>
      <c r="J705" s="189"/>
    </row>
    <row r="706" spans="1:10" ht="12.75">
      <c r="A706" s="190">
        <v>41821</v>
      </c>
      <c r="B706" s="191" t="s">
        <v>541</v>
      </c>
      <c r="C706" s="191"/>
      <c r="D706" s="191"/>
      <c r="E706" s="191"/>
      <c r="G706" s="193"/>
      <c r="I706" s="194"/>
      <c r="J706" s="189"/>
    </row>
    <row r="707" spans="1:10" ht="12.75">
      <c r="A707" s="190"/>
      <c r="B707" s="195" t="s">
        <v>543</v>
      </c>
      <c r="C707" s="196" t="s">
        <v>544</v>
      </c>
      <c r="D707" s="197" t="s">
        <v>545</v>
      </c>
      <c r="E707" s="198" t="s">
        <v>544</v>
      </c>
      <c r="G707" s="193"/>
      <c r="I707" s="194"/>
      <c r="J707" s="189"/>
    </row>
    <row r="708" spans="1:10" ht="12.75">
      <c r="A708" s="190"/>
      <c r="B708" s="2">
        <f aca="true" t="shared" si="58" ref="B708:B728">IF(C795="SD",B795,"")</f>
        <v>0</v>
      </c>
      <c r="C708" s="200">
        <f>IF(ISBLANK(B708),"",VLOOKUP(B708,Données!$BG$9:$BH$200,2,0))</f>
        <v>5.25</v>
      </c>
      <c r="D708" s="48">
        <f aca="true" t="shared" si="59" ref="D708:D728">IF(C795="R",B795,"")</f>
        <v>0</v>
      </c>
      <c r="E708" s="189">
        <f>IF(ISBLANK(D708),"",VLOOKUP(D708,Données!$BJ$9:$BK$200,2,0))</f>
        <v>0</v>
      </c>
      <c r="G708" s="193"/>
      <c r="I708" s="194"/>
      <c r="J708" s="189"/>
    </row>
    <row r="709" spans="1:10" ht="12.75">
      <c r="A709" s="190"/>
      <c r="B709" s="2">
        <f t="shared" si="58"/>
        <v>0</v>
      </c>
      <c r="C709" s="200">
        <f>IF(ISBLANK(B709),"",VLOOKUP(B709,Données!$BG$9:$BH$200,2,0))</f>
        <v>2.33333333333333</v>
      </c>
      <c r="D709" s="48">
        <f t="shared" si="59"/>
        <v>0</v>
      </c>
      <c r="E709" s="189">
        <f>IF(ISBLANK(D709),"",VLOOKUP(D709,Données!$BJ$9:$BK$200,2,0))</f>
        <v>0</v>
      </c>
      <c r="G709" s="193"/>
      <c r="I709" s="194"/>
      <c r="J709" s="189"/>
    </row>
    <row r="710" spans="1:10" ht="12.75">
      <c r="A710" s="190"/>
      <c r="B710" s="2">
        <f t="shared" si="58"/>
        <v>0</v>
      </c>
      <c r="C710" s="200">
        <f>IF(ISBLANK(B710),"",VLOOKUP(B710,Données!$BG$9:$BH$200,2,0))</f>
        <v>0</v>
      </c>
      <c r="D710" s="48">
        <f t="shared" si="59"/>
        <v>0</v>
      </c>
      <c r="E710" s="189">
        <f>IF(ISBLANK(D710),"",VLOOKUP(D710,Données!$BJ$9:$BK$200,2,0))</f>
        <v>8.75</v>
      </c>
      <c r="G710" s="193"/>
      <c r="I710" s="194"/>
      <c r="J710" s="189"/>
    </row>
    <row r="711" spans="1:10" ht="12.75">
      <c r="A711" s="190"/>
      <c r="B711" s="2">
        <f t="shared" si="58"/>
        <v>0</v>
      </c>
      <c r="C711" s="200">
        <f>IF(ISBLANK(B711),"",VLOOKUP(B711,Données!$BG$9:$BH$200,2,0))</f>
        <v>0</v>
      </c>
      <c r="D711" s="48">
        <f t="shared" si="59"/>
        <v>0</v>
      </c>
      <c r="E711" s="189">
        <f>IF(ISBLANK(D711),"",VLOOKUP(D711,Données!$BJ$9:$BK$200,2,0))</f>
        <v>5.25</v>
      </c>
      <c r="G711" s="193"/>
      <c r="I711" s="194"/>
      <c r="J711" s="189"/>
    </row>
    <row r="712" spans="1:10" ht="12.75">
      <c r="A712" s="190"/>
      <c r="B712" s="2">
        <f t="shared" si="58"/>
        <v>0</v>
      </c>
      <c r="C712" s="200">
        <f>IF(ISBLANK(B712),"",VLOOKUP(B712,Données!$BG$9:$BH$200,2,0))</f>
        <v>0</v>
      </c>
      <c r="D712" s="48">
        <f t="shared" si="59"/>
        <v>0</v>
      </c>
      <c r="E712" s="189">
        <f>IF(ISBLANK(D712),"",VLOOKUP(D712,Données!$BJ$9:$BK$200,2,0))</f>
        <v>5.25</v>
      </c>
      <c r="G712" s="193"/>
      <c r="I712" s="194"/>
      <c r="J712" s="189"/>
    </row>
    <row r="713" spans="1:10" ht="12.75">
      <c r="A713" s="190"/>
      <c r="B713" s="2">
        <f t="shared" si="58"/>
        <v>0</v>
      </c>
      <c r="C713" s="200">
        <f>IF(ISBLANK(B713),"",VLOOKUP(B713,Données!$BG$9:$BH$200,2,0))</f>
        <v>0</v>
      </c>
      <c r="D713" s="48">
        <f t="shared" si="59"/>
        <v>0</v>
      </c>
      <c r="E713" s="189" t="e">
        <f>IF(ISBLANK(D713),"",VLOOKUP(D713,Données!$BJ$9:$BK$200,2,0))</f>
        <v>#N/A</v>
      </c>
      <c r="F713" s="199"/>
      <c r="G713" s="193"/>
      <c r="I713" s="194"/>
      <c r="J713" s="189"/>
    </row>
    <row r="714" spans="1:10" ht="12.75">
      <c r="A714" s="190"/>
      <c r="B714" s="2">
        <f t="shared" si="58"/>
        <v>0</v>
      </c>
      <c r="C714" s="200">
        <f>IF(ISBLANK(B714),"",VLOOKUP(B714,Données!$BG$9:$BH$200,2,0))</f>
        <v>0</v>
      </c>
      <c r="D714" s="48">
        <f t="shared" si="59"/>
        <v>0</v>
      </c>
      <c r="E714" s="189">
        <f>IF(ISBLANK(D714),"",VLOOKUP(D714,Données!$BJ$9:$BK$200,2,0))</f>
        <v>0</v>
      </c>
      <c r="F714" s="199"/>
      <c r="G714" s="193"/>
      <c r="I714" s="194"/>
      <c r="J714" s="189"/>
    </row>
    <row r="715" spans="1:10" ht="12.75">
      <c r="A715" s="190"/>
      <c r="B715" s="2">
        <f t="shared" si="58"/>
        <v>0</v>
      </c>
      <c r="C715" s="200">
        <f>IF(ISBLANK(B715),"",VLOOKUP(B715,Données!$BG$9:$BH$200,2,0))</f>
        <v>0</v>
      </c>
      <c r="D715" s="48">
        <f t="shared" si="59"/>
        <v>0</v>
      </c>
      <c r="E715" s="189">
        <f>IF(ISBLANK(D715),"",VLOOKUP(D715,Données!$BJ$9:$BK$200,2,0))</f>
        <v>0</v>
      </c>
      <c r="F715" s="199"/>
      <c r="G715" s="193"/>
      <c r="I715" s="194"/>
      <c r="J715" s="189"/>
    </row>
    <row r="716" spans="1:10" ht="12.75">
      <c r="A716" s="190"/>
      <c r="B716" s="2">
        <f t="shared" si="58"/>
        <v>0</v>
      </c>
      <c r="C716" s="200"/>
      <c r="D716" s="48">
        <f t="shared" si="59"/>
        <v>0</v>
      </c>
      <c r="E716" s="189"/>
      <c r="F716" s="199"/>
      <c r="G716" s="193"/>
      <c r="I716" s="194"/>
      <c r="J716" s="189"/>
    </row>
    <row r="717" spans="1:10" ht="12.75">
      <c r="A717" s="190"/>
      <c r="B717" s="2">
        <f t="shared" si="58"/>
        <v>0</v>
      </c>
      <c r="C717" s="200">
        <f>IF(ISBLANK(B717),"",VLOOKUP(B717,Données!$BG$9:$BH$200,2,0))</f>
        <v>0</v>
      </c>
      <c r="D717" s="48">
        <f t="shared" si="59"/>
        <v>0</v>
      </c>
      <c r="E717" s="189">
        <f>IF(ISBLANK(D717),"",VLOOKUP(D717,Données!$BJ$9:$BK$200,2,0))</f>
        <v>0</v>
      </c>
      <c r="F717" s="199"/>
      <c r="G717" s="193"/>
      <c r="I717" s="194"/>
      <c r="J717" s="189"/>
    </row>
    <row r="718" spans="1:10" ht="12.75">
      <c r="A718" s="190"/>
      <c r="B718" s="2">
        <f t="shared" si="58"/>
        <v>0</v>
      </c>
      <c r="C718" s="200">
        <f>IF(ISBLANK(B718),"",VLOOKUP(B718,Données!$BG$9:$BH$200,2,0))</f>
        <v>0</v>
      </c>
      <c r="D718" s="48">
        <f t="shared" si="59"/>
        <v>0</v>
      </c>
      <c r="E718" s="189">
        <f>IF(ISBLANK(D718),"",VLOOKUP(D718,Données!$BJ$9:$BK$200,2,0))</f>
        <v>0</v>
      </c>
      <c r="F718" s="199"/>
      <c r="G718" s="193"/>
      <c r="I718" s="194"/>
      <c r="J718" s="189"/>
    </row>
    <row r="719" spans="1:10" ht="12.75">
      <c r="A719" s="190"/>
      <c r="B719" s="2">
        <f t="shared" si="58"/>
        <v>0</v>
      </c>
      <c r="C719" s="200">
        <f>IF(ISBLANK(B719),"",VLOOKUP(B719,Données!$BG$9:$BH$200,2,0))</f>
        <v>0</v>
      </c>
      <c r="D719" s="48">
        <f t="shared" si="59"/>
        <v>0</v>
      </c>
      <c r="E719" s="189">
        <f>IF(ISBLANK(D719),"",VLOOKUP(D719,Données!$BJ$9:$BK$200,2,0))</f>
        <v>0</v>
      </c>
      <c r="F719" s="199"/>
      <c r="G719" s="193"/>
      <c r="I719" s="194"/>
      <c r="J719" s="189"/>
    </row>
    <row r="720" spans="1:10" ht="12.75">
      <c r="A720" s="190"/>
      <c r="B720" s="2">
        <f t="shared" si="58"/>
        <v>0</v>
      </c>
      <c r="C720" s="200">
        <f>IF(ISBLANK(B720),"",VLOOKUP(B720,Données!$BG$9:$BH$200,2,0))</f>
        <v>0</v>
      </c>
      <c r="D720" s="48">
        <f t="shared" si="59"/>
        <v>0</v>
      </c>
      <c r="E720" s="189">
        <f>IF(ISBLANK(D720),"",VLOOKUP(D720,Données!$BJ$9:$BK$200,2,0))</f>
        <v>0</v>
      </c>
      <c r="G720" s="193"/>
      <c r="I720" s="194"/>
      <c r="J720" s="189"/>
    </row>
    <row r="721" spans="1:10" ht="12.75">
      <c r="A721" s="190"/>
      <c r="B721" s="2">
        <f t="shared" si="58"/>
        <v>0</v>
      </c>
      <c r="C721" s="200">
        <f>IF(ISBLANK(B721),"",VLOOKUP(B721,Données!$BG$9:$BH$200,2,0))</f>
        <v>0</v>
      </c>
      <c r="D721" s="48">
        <f t="shared" si="59"/>
        <v>0</v>
      </c>
      <c r="E721" s="189">
        <f>IF(ISBLANK(D721),"",VLOOKUP(D721,Données!$BJ$9:$BK$200,2,0))</f>
        <v>0</v>
      </c>
      <c r="G721" s="193"/>
      <c r="I721" s="194"/>
      <c r="J721" s="189"/>
    </row>
    <row r="722" spans="1:10" ht="12.75">
      <c r="A722" s="190"/>
      <c r="B722" s="2">
        <f t="shared" si="58"/>
        <v>0</v>
      </c>
      <c r="C722" s="200">
        <f>IF(ISBLANK(B722),"",VLOOKUP(B722,Données!$BG$9:$BH$200,2,0))</f>
        <v>0</v>
      </c>
      <c r="D722" s="48">
        <f t="shared" si="59"/>
        <v>0</v>
      </c>
      <c r="E722" s="189">
        <f>IF(ISBLANK(D722),"",VLOOKUP(D722,Données!$BJ$9:$BK$200,2,0))</f>
        <v>0</v>
      </c>
      <c r="G722" s="193"/>
      <c r="I722" s="194"/>
      <c r="J722" s="189"/>
    </row>
    <row r="723" spans="1:10" ht="12.75">
      <c r="A723" s="190"/>
      <c r="B723" s="2">
        <f t="shared" si="58"/>
        <v>0</v>
      </c>
      <c r="C723" s="200">
        <f>IF(ISBLANK(B723),"",VLOOKUP(B723,Données!$BG$9:$BH$200,2,0))</f>
        <v>0</v>
      </c>
      <c r="D723" s="48">
        <f t="shared" si="59"/>
        <v>0</v>
      </c>
      <c r="E723" s="189">
        <f>IF(ISBLANK(D723),"",VLOOKUP(D723,Données!$BJ$9:$BK$200,2,0))</f>
        <v>0</v>
      </c>
      <c r="G723" s="193"/>
      <c r="I723" s="194"/>
      <c r="J723" s="189"/>
    </row>
    <row r="724" spans="1:10" ht="12.75">
      <c r="A724" s="190"/>
      <c r="B724" s="2">
        <f t="shared" si="58"/>
        <v>0</v>
      </c>
      <c r="C724" s="200">
        <f>IF(ISBLANK(B724),"",VLOOKUP(B724,Données!$BG$9:$BH$200,2,0))</f>
        <v>0</v>
      </c>
      <c r="D724" s="48">
        <f t="shared" si="59"/>
        <v>0</v>
      </c>
      <c r="E724" s="189">
        <f>IF(ISBLANK(D724),"",VLOOKUP(D724,Données!$BJ$9:$BK$200,2,0))</f>
        <v>0</v>
      </c>
      <c r="G724" s="193"/>
      <c r="I724" s="194"/>
      <c r="J724" s="189"/>
    </row>
    <row r="725" spans="1:10" ht="12.75">
      <c r="A725" s="190"/>
      <c r="B725" s="2">
        <f t="shared" si="58"/>
        <v>0</v>
      </c>
      <c r="C725" s="200">
        <f>IF(ISBLANK(B725),"",VLOOKUP(B725,Données!$BG$9:$BH$200,2,0))</f>
        <v>0</v>
      </c>
      <c r="D725" s="48">
        <f t="shared" si="59"/>
        <v>0</v>
      </c>
      <c r="E725" s="189">
        <f>IF(ISBLANK(D725),"",VLOOKUP(D725,Données!$BJ$9:$BK$200,2,0))</f>
        <v>0</v>
      </c>
      <c r="G725" s="193"/>
      <c r="I725" s="194"/>
      <c r="J725" s="189"/>
    </row>
    <row r="726" spans="1:10" ht="12.75">
      <c r="A726" s="190"/>
      <c r="B726" s="2">
        <f t="shared" si="58"/>
        <v>0</v>
      </c>
      <c r="C726" s="200">
        <f>IF(ISBLANK(B726),"",VLOOKUP(B726,Données!$BG$9:$BH$200,2,0))</f>
        <v>0</v>
      </c>
      <c r="D726" s="48">
        <f t="shared" si="59"/>
        <v>0</v>
      </c>
      <c r="E726" s="189">
        <f>IF(ISBLANK(D726),"",VLOOKUP(D726,Données!$BJ$9:$BK$200,2,0))</f>
        <v>0</v>
      </c>
      <c r="G726" s="193"/>
      <c r="I726" s="194"/>
      <c r="J726" s="189"/>
    </row>
    <row r="727" spans="1:10" ht="12.75">
      <c r="A727" s="190"/>
      <c r="B727" s="2">
        <f t="shared" si="58"/>
        <v>0</v>
      </c>
      <c r="C727" s="200">
        <f>IF(ISBLANK(B727),"",VLOOKUP(B727,Données!$BG$9:$BH$200,2,0))</f>
        <v>0</v>
      </c>
      <c r="D727" s="48">
        <f t="shared" si="59"/>
        <v>0</v>
      </c>
      <c r="E727" s="189">
        <f>IF(ISBLANK(D727),"",VLOOKUP(D727,Données!$BJ$9:$BK$200,2,0))</f>
        <v>0</v>
      </c>
      <c r="G727" s="193"/>
      <c r="I727" s="194"/>
      <c r="J727" s="189"/>
    </row>
    <row r="728" spans="1:10" ht="12.75">
      <c r="A728" s="190"/>
      <c r="B728" s="2">
        <f t="shared" si="58"/>
        <v>0</v>
      </c>
      <c r="C728" s="200">
        <f>IF(ISBLANK(B728),"",VLOOKUP(B728,Données!$BG$9:$BH$200,2,0))</f>
        <v>0</v>
      </c>
      <c r="D728" s="48">
        <f t="shared" si="59"/>
        <v>0</v>
      </c>
      <c r="E728" s="189">
        <f>IF(ISBLANK(D728),"",VLOOKUP(D728,Données!$BJ$9:$BK$200,2,0))</f>
        <v>0</v>
      </c>
      <c r="G728" s="193"/>
      <c r="I728" s="194"/>
      <c r="J728" s="189"/>
    </row>
    <row r="729" spans="1:10" ht="12.75">
      <c r="A729" s="190"/>
      <c r="B729" s="2"/>
      <c r="C729" s="200"/>
      <c r="D729" s="48"/>
      <c r="E729" s="189"/>
      <c r="G729" s="193"/>
      <c r="I729" s="194"/>
      <c r="J729" s="189"/>
    </row>
    <row r="730" spans="1:10" ht="12.75">
      <c r="A730" s="190"/>
      <c r="B730" s="2"/>
      <c r="C730" s="200"/>
      <c r="D730" s="48"/>
      <c r="E730" s="189"/>
      <c r="G730" s="193"/>
      <c r="I730" s="194"/>
      <c r="J730" s="189"/>
    </row>
    <row r="731" spans="1:10" ht="12.75">
      <c r="A731" s="190"/>
      <c r="B731" s="2">
        <f>IF(C816="SD",B816,"")</f>
        <v>0</v>
      </c>
      <c r="C731" s="200">
        <f>IF(ISBLANK(B731),"",VLOOKUP(B731,Données!$BG$9:$BH$200,2,0))</f>
        <v>0</v>
      </c>
      <c r="D731" s="48">
        <f>IF(C816="R",B816,"")</f>
        <v>0</v>
      </c>
      <c r="E731" s="189">
        <f>IF(ISBLANK(D731),"",VLOOKUP(D731,Données!$BJ$9:$BK$200,2,0))</f>
        <v>0</v>
      </c>
      <c r="G731" s="193"/>
      <c r="I731" s="194"/>
      <c r="J731" s="189"/>
    </row>
    <row r="732" spans="1:10" ht="12.75">
      <c r="A732" s="190"/>
      <c r="B732" s="2">
        <f aca="true" t="shared" si="60" ref="B732:B734">IF(C819="SD",B819,"")</f>
        <v>0</v>
      </c>
      <c r="C732" s="200">
        <f>IF(ISBLANK(B732),"",VLOOKUP(B732,Données!$BG$9:$BH$200,2,0))</f>
        <v>0</v>
      </c>
      <c r="D732" s="48">
        <f aca="true" t="shared" si="61" ref="D732:D734">IF(C819="R",B819,"")</f>
        <v>0</v>
      </c>
      <c r="E732" s="189">
        <f>IF(ISBLANK(D732),"",VLOOKUP(D732,Données!$BJ$9:$BK$200,2,0))</f>
        <v>0</v>
      </c>
      <c r="G732" s="193"/>
      <c r="I732" s="194"/>
      <c r="J732" s="189"/>
    </row>
    <row r="733" spans="1:10" ht="12.75">
      <c r="A733" s="190"/>
      <c r="B733" s="2">
        <f t="shared" si="60"/>
        <v>0</v>
      </c>
      <c r="C733" s="200">
        <f>IF(ISBLANK(B733),"",VLOOKUP(B733,Données!$BG$9:$BH$200,2,0))</f>
        <v>0</v>
      </c>
      <c r="D733" s="48">
        <f t="shared" si="61"/>
        <v>0</v>
      </c>
      <c r="E733" s="189">
        <f>IF(ISBLANK(D733),"",VLOOKUP(D733,Données!$BJ$9:$BK$200,2,0))</f>
        <v>0</v>
      </c>
      <c r="G733" s="193"/>
      <c r="I733" s="194"/>
      <c r="J733" s="189"/>
    </row>
    <row r="734" spans="1:10" ht="12.75">
      <c r="A734" s="190"/>
      <c r="B734" s="2">
        <f t="shared" si="60"/>
        <v>0</v>
      </c>
      <c r="C734" s="200">
        <f>IF(ISBLANK(B734),"",VLOOKUP(B734,Données!$BG$9:$BH$200,2,0))</f>
        <v>0</v>
      </c>
      <c r="D734" s="48">
        <f t="shared" si="61"/>
        <v>0</v>
      </c>
      <c r="E734" s="189">
        <f>IF(ISBLANK(D734),"",VLOOKUP(D734,Données!$BJ$9:$BK$200,2,0))</f>
        <v>0</v>
      </c>
      <c r="G734" s="193"/>
      <c r="I734" s="194"/>
      <c r="J734" s="189"/>
    </row>
    <row r="735" spans="1:10" ht="12.75">
      <c r="A735" s="190">
        <v>41821</v>
      </c>
      <c r="B735" s="201" t="s">
        <v>546</v>
      </c>
      <c r="C735" s="201"/>
      <c r="D735" s="201"/>
      <c r="E735" s="201"/>
      <c r="G735" s="193"/>
      <c r="I735" s="194"/>
      <c r="J735" s="189"/>
    </row>
    <row r="736" spans="1:10" ht="12.75">
      <c r="A736" s="190"/>
      <c r="B736" s="33" t="s">
        <v>8</v>
      </c>
      <c r="C736" s="33" t="s">
        <v>547</v>
      </c>
      <c r="D736" s="33" t="s">
        <v>17</v>
      </c>
      <c r="E736" s="202" t="s">
        <v>14</v>
      </c>
      <c r="G736" s="193"/>
      <c r="I736" s="194"/>
      <c r="J736" s="189"/>
    </row>
    <row r="737" spans="1:10" ht="13.5">
      <c r="A737" s="190"/>
      <c r="B737" s="203" t="s">
        <v>585</v>
      </c>
      <c r="C737" s="206" t="s">
        <v>96</v>
      </c>
      <c r="D737" s="208">
        <f>IF(OR(ISBLANK(B737),NOT(OR(C737="SD",C737="P"))),"",VLOOKUP(B737,Données!$AN$9:$AO$200,2,0))</f>
        <v>63</v>
      </c>
      <c r="E737" s="5">
        <f>IF(OR(ISBLANK(B737),OR(C737="Rec",C737="P")),"",IF(C737="SD",VLOOKUP($B737,Données!$AU$9:$AV$200,2,0),IF(C737="Ec",VLOOKUP($B737,Données!$AX$9:$AY$200,2,0),IF(C737="RecEc",VLOOKUP($B737,Données!$BA$9:$BB$200,2,0),VLOOKUP($B737,Données!$AQ$9:$AR$200,2,0)))))</f>
        <v>0</v>
      </c>
      <c r="G737" s="193"/>
      <c r="I737" s="194"/>
      <c r="J737" s="189"/>
    </row>
    <row r="738" spans="1:10" ht="13.5">
      <c r="A738" s="190"/>
      <c r="B738" s="203" t="s">
        <v>590</v>
      </c>
      <c r="C738" s="165" t="s">
        <v>86</v>
      </c>
      <c r="D738" s="208">
        <f>IF(OR(ISBLANK(B738),NOT(OR(C738="SD",C738="P"))),"",VLOOKUP(B738,Données!$AN$9:$AO$200,2,0))</f>
        <v>218</v>
      </c>
      <c r="E738" s="5">
        <f>IF(OR(ISBLANK(B738),OR(C738="Rec",C738="P")),"",IF(C738="SD",VLOOKUP($B738,Données!$AU$9:$AV$200,2,0),IF(C738="Ec",VLOOKUP($B738,Données!$AX$9:$AY$200,2,0),IF(C738="RecEc",VLOOKUP($B738,Données!$BA$9:$BB$200,2,0),VLOOKUP($B738,Données!$AQ$9:$AR$200,2,0)))))</f>
        <v>0</v>
      </c>
      <c r="G738" s="193"/>
      <c r="I738" s="194"/>
      <c r="J738" s="189"/>
    </row>
    <row r="739" spans="1:10" ht="13.5">
      <c r="A739" s="190"/>
      <c r="B739" s="203" t="s">
        <v>584</v>
      </c>
      <c r="C739" s="165" t="s">
        <v>86</v>
      </c>
      <c r="D739" s="208">
        <f>IF(OR(ISBLANK(B739),NOT(OR(C739="SD",C739="P"))),"",VLOOKUP(B739,Données!$AN$9:$AO$200,2,0))</f>
        <v>56</v>
      </c>
      <c r="E739" s="5">
        <f>IF(OR(ISBLANK(B739),OR(C739="Rec",C739="P")),"",IF(C739="SD",VLOOKUP($B739,Données!$AU$9:$AV$200,2,0),IF(C739="Ec",VLOOKUP($B739,Données!$AX$9:$AY$200,2,0),IF(C739="RecEc",VLOOKUP($B739,Données!$BA$9:$BB$200,2,0),VLOOKUP($B739,Données!$AQ$9:$AR$200,2,0)))))</f>
        <v>0</v>
      </c>
      <c r="G739" s="193"/>
      <c r="I739" s="194"/>
      <c r="J739" s="189"/>
    </row>
    <row r="740" spans="1:10" ht="13.5">
      <c r="A740" s="190"/>
      <c r="B740" s="203" t="s">
        <v>525</v>
      </c>
      <c r="C740" s="165" t="s">
        <v>86</v>
      </c>
      <c r="D740" s="208">
        <f>IF(OR(ISBLANK(B740),NOT(OR(C740="SD",C740="P"))),"",VLOOKUP(B740,Données!$AN$9:$AO$200,2,0))</f>
        <v>630</v>
      </c>
      <c r="E740" s="5">
        <f>IF(OR(ISBLANK(B740),OR(C740="Rec",C740="P")),"",IF(C740="SD",VLOOKUP($B740,Données!$AU$9:$AV$200,2,0),IF(C740="Ec",VLOOKUP($B740,Données!$AX$9:$AY$200,2,0),IF(C740="RecEc",VLOOKUP($B740,Données!$BA$9:$BB$200,2,0),VLOOKUP($B740,Données!$AQ$9:$AR$200,2,0)))))</f>
        <v>0</v>
      </c>
      <c r="G740" s="193"/>
      <c r="I740" s="194"/>
      <c r="J740" s="189"/>
    </row>
    <row r="741" spans="1:10" ht="13.5">
      <c r="A741" s="190"/>
      <c r="B741" s="203" t="s">
        <v>588</v>
      </c>
      <c r="C741" s="165" t="s">
        <v>86</v>
      </c>
      <c r="D741" s="208">
        <f>IF(OR(ISBLANK(B741),NOT(OR(C741="SD",C741="P"))),"",VLOOKUP(B741,Données!$AN$9:$AO$200,2,0))</f>
        <v>17</v>
      </c>
      <c r="E741" s="5">
        <f>IF(OR(ISBLANK(B741),OR(C741="Rec",C741="P")),"",IF(C741="SD",VLOOKUP($B741,Données!$AU$9:$AV$200,2,0),IF(C741="Ec",VLOOKUP($B741,Données!$AX$9:$AY$200,2,0),IF(C741="RecEc",VLOOKUP($B741,Données!$BA$9:$BB$200,2,0),VLOOKUP($B741,Données!$AQ$9:$AR$200,2,0)))))</f>
        <v>0</v>
      </c>
      <c r="G741" s="193"/>
      <c r="I741" s="194"/>
      <c r="J741" s="189"/>
    </row>
    <row r="742" spans="1:10" ht="13.5">
      <c r="A742" s="190"/>
      <c r="B742" s="203" t="s">
        <v>585</v>
      </c>
      <c r="C742" s="209" t="s">
        <v>92</v>
      </c>
      <c r="D742" s="5">
        <f>IF(OR(ISBLANK(B742),NOT(OR(C742="SD",C742="P"))),"",VLOOKUP(B742,Données!$AN$9:$AO$200,2,0))</f>
      </c>
      <c r="E742" s="5">
        <f>IF(OR(ISBLANK(B742),OR(C742="Rec",C742="P")),"",IF(C742="SD",VLOOKUP($B742,Données!$AU$9:$AV$200,2,0),IF(C742="Ec",VLOOKUP($B742,Données!$AX$9:$AY$200,2,0),IF(C742="RecEc",VLOOKUP($B742,Données!$BA$9:$BB$200,2,0),VLOOKUP($B742,Données!$AQ$9:$AR$200,2,0)))))</f>
        <v>0</v>
      </c>
      <c r="G742" s="193"/>
      <c r="I742" s="194"/>
      <c r="J742" s="189"/>
    </row>
    <row r="743" spans="1:10" ht="13.5">
      <c r="A743" s="190"/>
      <c r="B743" s="203" t="s">
        <v>572</v>
      </c>
      <c r="C743" s="205" t="s">
        <v>539</v>
      </c>
      <c r="D743" s="5">
        <f>IF(OR(ISBLANK(B743),NOT(OR(C743="SD",C743="P"))),"",VLOOKUP(B743,Données!$AN$9:$AO$200,2,0))</f>
      </c>
      <c r="E743" s="5">
        <f>IF(OR(ISBLANK(B743),OR(C743="Rec",C743="P")),"",IF(C743="SD",VLOOKUP($B743,Données!$AU$9:$AV$200,2,0),IF(C743="Ec",VLOOKUP($B743,Données!$AX$9:$AY$200,2,0),IF(C743="RecEc",VLOOKUP($B743,Données!$BA$9:$BB$200,2,0),VLOOKUP($B743,Données!$AQ$9:$AR$200,2,0)))))</f>
        <v>0</v>
      </c>
      <c r="G743" s="193"/>
      <c r="I743" s="194"/>
      <c r="J743" s="189"/>
    </row>
    <row r="744" spans="1:10" ht="13.5">
      <c r="A744" s="190"/>
      <c r="B744" s="203" t="s">
        <v>573</v>
      </c>
      <c r="C744" s="205" t="s">
        <v>539</v>
      </c>
      <c r="D744" s="5">
        <f>IF(OR(ISBLANK(B744),NOT(OR(C744="SD",C744="P"))),"",VLOOKUP(B744,Données!$AN$9:$AO$200,2,0))</f>
      </c>
      <c r="E744" s="5">
        <f>IF(OR(ISBLANK(B744),OR(C744="Rec",C744="P")),"",IF(C744="SD",VLOOKUP($B744,Données!$AU$9:$AV$200,2,0),IF(C744="Ec",VLOOKUP($B744,Données!$AX$9:$AY$200,2,0),IF(C744="RecEc",VLOOKUP($B744,Données!$BA$9:$BB$200,2,0),VLOOKUP($B744,Données!$AQ$9:$AR$200,2,0)))))</f>
        <v>0</v>
      </c>
      <c r="G744" s="193"/>
      <c r="I744" s="194"/>
      <c r="J744" s="189"/>
    </row>
    <row r="745" spans="1:10" ht="13.5">
      <c r="A745" s="190"/>
      <c r="B745" s="203" t="s">
        <v>569</v>
      </c>
      <c r="C745" s="205" t="s">
        <v>539</v>
      </c>
      <c r="D745" s="5">
        <f>IF(OR(ISBLANK(B745),NOT(OR(C745="SD",C745="P"))),"",VLOOKUP(B745,Données!$AN$9:$AO$200,2,0))</f>
      </c>
      <c r="E745" s="5">
        <f>IF(OR(ISBLANK(B745),OR(C745="Rec",C745="P")),"",IF(C745="SD",VLOOKUP($B745,Données!$AU$9:$AV$200,2,0),IF(C745="Ec",VLOOKUP($B745,Données!$AX$9:$AY$200,2,0),IF(C745="RecEc",VLOOKUP($B745,Données!$BA$9:$BB$200,2,0),VLOOKUP($B745,Données!$AQ$9:$AR$200,2,0)))))</f>
        <v>0</v>
      </c>
      <c r="G745" s="193"/>
      <c r="I745" s="194"/>
      <c r="J745" s="189"/>
    </row>
    <row r="746" spans="1:10" ht="13.5">
      <c r="A746" s="190"/>
      <c r="B746" s="203" t="s">
        <v>520</v>
      </c>
      <c r="C746" s="205" t="s">
        <v>539</v>
      </c>
      <c r="D746" s="5">
        <f>IF(OR(ISBLANK(B746),NOT(OR(C746="SD",C746="P"))),"",VLOOKUP(B746,Données!$AN$9:$AO$200,2,0))</f>
      </c>
      <c r="E746" s="5">
        <f>IF(OR(ISBLANK(B746),OR(C746="Rec",C746="P")),"",IF(C746="SD",VLOOKUP($B746,Données!$AU$9:$AV$200,2,0),IF(C746="Ec",VLOOKUP($B746,Données!$AX$9:$AY$200,2,0),IF(C746="RecEc",VLOOKUP($B746,Données!$BA$9:$BB$200,2,0),VLOOKUP($B746,Données!$AQ$9:$AR$200,2,0)))))</f>
        <v>0</v>
      </c>
      <c r="G746" s="193"/>
      <c r="I746" s="194"/>
      <c r="J746" s="189"/>
    </row>
    <row r="747" spans="1:10" ht="13.5">
      <c r="A747" s="190"/>
      <c r="B747" s="203" t="s">
        <v>575</v>
      </c>
      <c r="C747" s="205" t="s">
        <v>539</v>
      </c>
      <c r="D747" s="5">
        <f>IF(OR(ISBLANK(B747),NOT(OR(C747="SD",C747="P"))),"",VLOOKUP(B747,Données!$AN$9:$AO$200,2,0))</f>
      </c>
      <c r="E747" s="5">
        <f>IF(OR(ISBLANK(B747),OR(C747="Rec",C747="P")),"",IF(C747="SD",VLOOKUP($B747,Données!$AU$9:$AV$200,2,0),IF(C747="Ec",VLOOKUP($B747,Données!$AX$9:$AY$200,2,0),IF(C747="RecEc",VLOOKUP($B747,Données!$BA$9:$BB$200,2,0),VLOOKUP($B747,Données!$AQ$9:$AR$200,2,0)))))</f>
        <v>0</v>
      </c>
      <c r="G747" s="193"/>
      <c r="I747" s="194"/>
      <c r="J747" s="189"/>
    </row>
    <row r="748" spans="1:10" ht="13.5">
      <c r="A748" s="190"/>
      <c r="B748" s="203" t="s">
        <v>588</v>
      </c>
      <c r="C748" s="209" t="s">
        <v>92</v>
      </c>
      <c r="D748" s="5">
        <f>IF(OR(ISBLANK(B748),NOT(OR(C748="SD",C748="P"))),"",VLOOKUP(B748,Données!$AN$9:$AO$200,2,0))</f>
      </c>
      <c r="E748" s="5">
        <f>IF(OR(ISBLANK(B748),OR(C748="Rec",C748="P")),"",IF(C748="SD",VLOOKUP($B748,Données!$AU$9:$AV$200,2,0),IF(C748="Ec",VLOOKUP($B748,Données!$AX$9:$AY$200,2,0),IF(C748="RecEc",VLOOKUP($B748,Données!$BA$9:$BB$200,2,0),VLOOKUP($B748,Données!$AQ$9:$AR$200,2,0)))))</f>
        <v>0</v>
      </c>
      <c r="G748" s="193"/>
      <c r="I748" s="194"/>
      <c r="J748" s="189"/>
    </row>
    <row r="749" spans="1:10" ht="13.5">
      <c r="A749" s="190"/>
      <c r="B749" s="203"/>
      <c r="C749" s="5"/>
      <c r="D749" s="5">
        <f>IF(OR(ISBLANK(B749),NOT(OR(C749="SD",C749="P"))),"",VLOOKUP(B749,Données!$AN$9:$AO$200,2,0))</f>
      </c>
      <c r="E749" s="5">
        <f>IF(OR(ISBLANK(B749),OR(C749="Rec",C749="P")),"",IF(C749="SD",VLOOKUP($B749,Données!$AU$9:$AV$200,2,0),IF(C749="Ec",VLOOKUP($B749,Données!$AX$9:$AY$200,2,0),IF(C749="RecEc",VLOOKUP($B749,Données!$BA$9:$BB$200,2,0),VLOOKUP($B749,Données!$AQ$9:$AR$200,2,0)))))</f>
        <v>0</v>
      </c>
      <c r="G749" s="193"/>
      <c r="I749" s="194"/>
      <c r="J749" s="189"/>
    </row>
    <row r="750" spans="1:10" ht="13.5">
      <c r="A750" s="190"/>
      <c r="B750" s="203"/>
      <c r="C750" s="5"/>
      <c r="D750" s="5">
        <f>IF(OR(ISBLANK(B750),NOT(OR(C750="SD",C750="P"))),"",VLOOKUP(B750,Données!$AN$9:$AO$200,2,0))</f>
      </c>
      <c r="E750" s="5">
        <f>IF(OR(ISBLANK(B750),OR(C750="Rec",C750="P")),"",IF(C750="SD",VLOOKUP($B750,Données!$AU$9:$AV$200,2,0),IF(C750="Ec",VLOOKUP($B750,Données!$AX$9:$AY$200,2,0),IF(C750="RecEc",VLOOKUP($B750,Données!$BA$9:$BB$200,2,0),VLOOKUP($B750,Données!$AQ$9:$AR$200,2,0)))))</f>
        <v>0</v>
      </c>
      <c r="G750" s="193"/>
      <c r="I750" s="194"/>
      <c r="J750" s="189"/>
    </row>
    <row r="751" spans="1:10" ht="13.5">
      <c r="A751" s="190"/>
      <c r="B751" s="203"/>
      <c r="C751" s="5"/>
      <c r="D751" s="5">
        <f>IF(OR(ISBLANK(B751),NOT(OR(C751="SD",C751="P"))),"",VLOOKUP(B751,Données!$AN$9:$AO$200,2,0))</f>
      </c>
      <c r="E751" s="5">
        <f>IF(OR(ISBLANK(B751),OR(C751="Rec",C751="P")),"",IF(C751="SD",VLOOKUP($B751,Données!$AU$9:$AV$200,2,0),IF(C751="Ec",VLOOKUP($B751,Données!$AX$9:$AY$200,2,0),IF(C751="RecEc",VLOOKUP($B751,Données!$BA$9:$BB$200,2,0),VLOOKUP($B751,Données!$AQ$9:$AR$200,2,0)))))</f>
        <v>0</v>
      </c>
      <c r="G751" s="193"/>
      <c r="I751" s="194"/>
      <c r="J751" s="189"/>
    </row>
    <row r="752" spans="1:10" ht="13.5">
      <c r="A752" s="190"/>
      <c r="B752" s="203"/>
      <c r="C752" s="5"/>
      <c r="D752" s="5">
        <f>IF(OR(ISBLANK(B752),NOT(OR(C752="SD",C752="P"))),"",VLOOKUP(B752,Données!$AN$9:$AO$200,2,0))</f>
      </c>
      <c r="E752" s="5">
        <f>IF(OR(ISBLANK(B752),OR(C752="Rec",C752="P")),"",IF(C752="SD",VLOOKUP($B752,Données!$AU$9:$AV$200,2,0),IF(C752="Ec",VLOOKUP($B752,Données!$AX$9:$AY$200,2,0),IF(C752="RecEc",VLOOKUP($B752,Données!$BA$9:$BB$200,2,0),VLOOKUP($B752,Données!$AQ$9:$AR$200,2,0)))))</f>
        <v>0</v>
      </c>
      <c r="G752" s="193"/>
      <c r="I752" s="194"/>
      <c r="J752" s="189"/>
    </row>
    <row r="753" spans="1:10" ht="13.5">
      <c r="A753" s="190"/>
      <c r="B753" s="203"/>
      <c r="C753" s="5"/>
      <c r="D753" s="5">
        <f>IF(OR(ISBLANK(B753),NOT(OR(C753="SD",C753="P"))),"",VLOOKUP(B753,Données!$AN$9:$AO$200,2,0))</f>
      </c>
      <c r="E753" s="5">
        <f>IF(OR(ISBLANK(B753),OR(C753="Rec",C753="P")),"",IF(C753="SD",VLOOKUP($B753,Données!$AU$9:$AV$200,2,0),IF(C753="Ec",VLOOKUP($B753,Données!$AX$9:$AY$200,2,0),IF(C753="RecEc",VLOOKUP($B753,Données!$BA$9:$BB$200,2,0),VLOOKUP($B753,Données!$AQ$9:$AR$200,2,0)))))</f>
        <v>0</v>
      </c>
      <c r="G753" s="193"/>
      <c r="I753" s="194"/>
      <c r="J753" s="189"/>
    </row>
    <row r="754" spans="1:10" ht="13.5">
      <c r="A754" s="190"/>
      <c r="B754" s="203"/>
      <c r="C754" s="5"/>
      <c r="D754" s="5">
        <f>IF(OR(ISBLANK(B754),NOT(OR(C754="SD",C754="P"))),"",VLOOKUP(B754,Données!$AN$9:$AO$200,2,0))</f>
      </c>
      <c r="E754" s="5">
        <f>IF(OR(ISBLANK(B754),OR(C754="Rec",C754="P")),"",IF(C754="SD",VLOOKUP($B754,Données!$AU$9:$AV$200,2,0),IF(C754="Ec",VLOOKUP($B754,Données!$AX$9:$AY$200,2,0),IF(C754="RecEc",VLOOKUP($B754,Données!$BA$9:$BB$200,2,0),VLOOKUP($B754,Données!$AQ$9:$AR$200,2,0)))))</f>
        <v>0</v>
      </c>
      <c r="G754" s="193"/>
      <c r="I754" s="194"/>
      <c r="J754" s="189"/>
    </row>
    <row r="755" spans="1:10" ht="13.5">
      <c r="A755" s="190"/>
      <c r="B755" s="203"/>
      <c r="C755" s="5"/>
      <c r="D755" s="5">
        <f>IF(OR(ISBLANK(B755),NOT(OR(C755="SD",C755="P"))),"",VLOOKUP(B755,Données!$AN$9:$AO$200,2,0))</f>
      </c>
      <c r="E755" s="5">
        <f>IF(OR(ISBLANK(B755),OR(C755="Rec",C755="P")),"",IF(C755="SD",VLOOKUP($B755,Données!$AU$9:$AV$200,2,0),IF(C755="Ec",VLOOKUP($B755,Données!$AX$9:$AY$200,2,0),IF(C755="RecEc",VLOOKUP($B755,Données!$BA$9:$BB$200,2,0),VLOOKUP($B755,Données!$AQ$9:$AR$200,2,0)))))</f>
        <v>0</v>
      </c>
      <c r="G755" s="193"/>
      <c r="I755" s="194"/>
      <c r="J755" s="189"/>
    </row>
    <row r="756" spans="1:10" ht="13.5">
      <c r="A756" s="190"/>
      <c r="B756" s="203"/>
      <c r="C756" s="5"/>
      <c r="D756" s="5">
        <f>IF(OR(ISBLANK(B756),NOT(OR(C756="SD",C756="P"))),"",VLOOKUP(B756,Données!$AN$9:$AO$200,2,0))</f>
      </c>
      <c r="E756" s="5">
        <f>IF(OR(ISBLANK(B756),OR(C756="Rec",C756="P")),"",IF(C756="SD",VLOOKUP($B756,Données!$AU$9:$AV$200,2,0),IF(C756="Ec",VLOOKUP($B756,Données!$AX$9:$AY$200,2,0),IF(C756="RecEc",VLOOKUP($B756,Données!$BA$9:$BB$200,2,0),VLOOKUP($B756,Données!$AQ$9:$AR$200,2,0)))))</f>
        <v>0</v>
      </c>
      <c r="G756" s="193"/>
      <c r="I756" s="194"/>
      <c r="J756" s="189"/>
    </row>
    <row r="757" spans="1:10" ht="13.5">
      <c r="A757" s="190"/>
      <c r="B757" s="203"/>
      <c r="C757" s="5"/>
      <c r="D757" s="5">
        <f>IF(OR(ISBLANK(B757),NOT(OR(C757="SD",C757="P"))),"",VLOOKUP(B757,Données!$AN$9:$AO$200,2,0))</f>
      </c>
      <c r="E757" s="5">
        <f>IF(OR(ISBLANK(B757),OR(C757="Rec",C757="P")),"",IF(C757="SD",VLOOKUP($B757,Données!$AU$9:$AV$200,2,0),IF(C757="Ec",VLOOKUP($B757,Données!$AX$9:$AY$200,2,0),IF(C757="RecEc",VLOOKUP($B757,Données!$BA$9:$BB$200,2,0),VLOOKUP($B757,Données!$AQ$9:$AR$200,2,0)))))</f>
        <v>0</v>
      </c>
      <c r="G757" s="193"/>
      <c r="I757" s="194"/>
      <c r="J757" s="189"/>
    </row>
    <row r="758" spans="1:10" ht="13.5">
      <c r="A758" s="190"/>
      <c r="B758" s="203"/>
      <c r="C758" s="5"/>
      <c r="E758" s="5">
        <f>IF(OR(ISBLANK(B758),OR(C758="Rec",C758="P")),"",IF(C758="SD",VLOOKUP($B758,Données!$AU$9:$AV$200,2,0),IF(C758="Ec",VLOOKUP($B758,Données!$AX$9:$AY$200,2,0),IF(C758="RecEc",VLOOKUP($B758,Données!$BA$9:$BB$200,2,0),VLOOKUP($B758,Données!$AQ$9:$AR$200,2,0)))))</f>
        <v>0</v>
      </c>
      <c r="G758" s="193"/>
      <c r="I758" s="194"/>
      <c r="J758" s="189"/>
    </row>
    <row r="759" spans="1:10" ht="13.5">
      <c r="A759" s="190"/>
      <c r="B759" s="203"/>
      <c r="C759" s="5"/>
      <c r="E759" s="5">
        <f>IF(OR(ISBLANK(B759),OR(C759="Rec",C759="P")),"",IF(C759="SD",VLOOKUP($B759,Données!$AU$9:$AV$200,2,0),IF(C759="Ec",VLOOKUP($B759,Données!$AX$9:$AY$200,2,0),IF(C759="RecEc",VLOOKUP($B759,Données!$BA$9:$BB$200,2,0),VLOOKUP($B759,Données!$AQ$9:$AR$200,2,0)))))</f>
        <v>0</v>
      </c>
      <c r="G759" s="193"/>
      <c r="I759" s="194"/>
      <c r="J759" s="189"/>
    </row>
    <row r="760" spans="1:10" ht="13.5">
      <c r="A760" s="190"/>
      <c r="B760" s="203"/>
      <c r="C760" s="5"/>
      <c r="D760" s="5">
        <f>IF(OR(ISBLANK(B760),NOT(OR(C760="SD",C760="P"))),"",VLOOKUP(B760,Données!$AN$9:$AO$200,2,0))</f>
      </c>
      <c r="E760" s="5">
        <f>IF(OR(ISBLANK(B760),OR(C760="Rec",C760="P")),"",IF(C760="SD",VLOOKUP($B760,Données!$AU$9:$AV$200,2,0),IF(C760="Ec",VLOOKUP($B760,Données!$AX$9:$AY$200,2,0),IF(C760="RecEc",VLOOKUP($B760,Données!$BA$9:$BB$200,2,0),VLOOKUP($B760,Données!$AQ$9:$AR$200,2,0)))))</f>
        <v>0</v>
      </c>
      <c r="G760" s="193"/>
      <c r="I760" s="194"/>
      <c r="J760" s="189"/>
    </row>
    <row r="761" spans="1:10" ht="13.5">
      <c r="A761" s="190"/>
      <c r="B761" s="203"/>
      <c r="C761" s="5"/>
      <c r="D761" s="5">
        <f>IF(OR(ISBLANK(B761),NOT(OR(C761="SD",C761="P"))),"",VLOOKUP(B761,Données!$AN$9:$AO$200,2,0))</f>
      </c>
      <c r="E761" s="5">
        <f>IF(OR(ISBLANK(B761),OR(C761="Rec",C761="P")),"",IF(C761="SD",VLOOKUP($B761,Données!$AU$9:$AV$200,2,0),IF(C761="Ec",VLOOKUP($B761,Données!$AX$9:$AY$200,2,0),IF(C761="RecEc",VLOOKUP($B761,Données!$BA$9:$BB$200,2,0),VLOOKUP($B761,Données!$AQ$9:$AR$200,2,0)))))</f>
        <v>0</v>
      </c>
      <c r="G761" s="193"/>
      <c r="I761" s="194"/>
      <c r="J761" s="189"/>
    </row>
    <row r="762" spans="1:10" ht="13.5">
      <c r="A762" s="190"/>
      <c r="B762" s="203"/>
      <c r="C762" s="5"/>
      <c r="D762" s="5">
        <f>IF(OR(ISBLANK(B762),NOT(OR(C762="SD",C762="P"))),"",VLOOKUP(B762,Données!$AN$9:$AO$200,2,0))</f>
      </c>
      <c r="E762" s="5">
        <f>IF(OR(ISBLANK(B762),OR(C762="Rec",C762="P")),"",IF(C762="SD",VLOOKUP($B762,Données!$AU$9:$AV$200,2,0),IF(C762="Ec",VLOOKUP($B762,Données!$AX$9:$AY$200,2,0),IF(C762="RecEc",VLOOKUP($B762,Données!$BA$9:$BB$200,2,0),VLOOKUP($B762,Données!$AQ$9:$AR$200,2,0)))))</f>
        <v>0</v>
      </c>
      <c r="G762" s="193"/>
      <c r="I762" s="194"/>
      <c r="J762" s="189"/>
    </row>
    <row r="763" spans="1:10" ht="13.5">
      <c r="A763" s="190"/>
      <c r="B763" s="203"/>
      <c r="C763" s="5"/>
      <c r="D763" s="5">
        <f>IF(OR(ISBLANK(B763),NOT(OR(C763="SD",C763="P"))),"",VLOOKUP(B763,Données!$AN$9:$AO$200,2,0))</f>
      </c>
      <c r="E763" s="5">
        <f>IF(OR(ISBLANK(B763),OR(C763="Rec",C763="P")),"",IF(C763="SD",VLOOKUP($B763,Données!$AU$9:$AV$200,2,0),IF(C763="Ec",VLOOKUP($B763,Données!$AX$9:$AY$200,2,0),IF(C763="RecEc",VLOOKUP($B763,Données!$BA$9:$BB$200,2,0),VLOOKUP($B763,Données!$AQ$9:$AR$200,2,0)))))</f>
        <v>0</v>
      </c>
      <c r="G763" s="193"/>
      <c r="I763" s="194"/>
      <c r="J763" s="189"/>
    </row>
    <row r="764" spans="1:10" ht="12.75">
      <c r="A764" s="204">
        <v>41835</v>
      </c>
      <c r="B764" s="191" t="s">
        <v>541</v>
      </c>
      <c r="C764" s="191"/>
      <c r="D764" s="191"/>
      <c r="E764" s="191"/>
      <c r="G764" s="193"/>
      <c r="I764" s="194"/>
      <c r="J764" s="189"/>
    </row>
    <row r="765" spans="1:10" ht="12.75">
      <c r="A765" s="204"/>
      <c r="B765" s="195" t="s">
        <v>543</v>
      </c>
      <c r="C765" s="196" t="s">
        <v>544</v>
      </c>
      <c r="D765" s="197" t="s">
        <v>545</v>
      </c>
      <c r="E765" s="198" t="s">
        <v>544</v>
      </c>
      <c r="G765" s="193"/>
      <c r="I765" s="194"/>
      <c r="J765" s="189"/>
    </row>
    <row r="766" spans="1:10" ht="12.75">
      <c r="A766" s="204"/>
      <c r="B766" s="2">
        <f aca="true" t="shared" si="62" ref="B766:B786">IF(C853="SD",B853,"")</f>
        <v>0</v>
      </c>
      <c r="C766" s="200">
        <f>IF(ISBLANK(B766),"",VLOOKUP(B766,Données!$BG$9:$BH$200,2,0))</f>
        <v>0</v>
      </c>
      <c r="D766" s="48">
        <f aca="true" t="shared" si="63" ref="D766:D786">IF(C853="R",B853,"")</f>
        <v>0</v>
      </c>
      <c r="E766" s="189">
        <f>IF(ISBLANK(D766),"",VLOOKUP(D766,Données!$BJ$9:$BK$200,2,0))</f>
        <v>0</v>
      </c>
      <c r="G766" s="193"/>
      <c r="I766" s="194"/>
      <c r="J766" s="189"/>
    </row>
    <row r="767" spans="1:10" ht="12.75">
      <c r="A767" s="204"/>
      <c r="B767" s="2">
        <f t="shared" si="62"/>
        <v>0</v>
      </c>
      <c r="C767" s="200">
        <f>IF(ISBLANK(B767),"",VLOOKUP(B767,Données!$BG$9:$BH$200,2,0))</f>
        <v>0</v>
      </c>
      <c r="D767" s="48">
        <f t="shared" si="63"/>
        <v>0</v>
      </c>
      <c r="E767" s="189">
        <f>IF(ISBLANK(D767),"",VLOOKUP(D767,Données!$BJ$9:$BK$200,2,0))</f>
        <v>0</v>
      </c>
      <c r="F767" s="199"/>
      <c r="G767" s="193"/>
      <c r="I767" s="194"/>
      <c r="J767" s="189"/>
    </row>
    <row r="768" spans="1:10" ht="12.75">
      <c r="A768" s="204"/>
      <c r="B768" s="2">
        <f t="shared" si="62"/>
        <v>0</v>
      </c>
      <c r="C768" s="200">
        <f>IF(ISBLANK(B768),"",VLOOKUP(B768,Données!$BG$9:$BH$200,2,0))</f>
        <v>2.625</v>
      </c>
      <c r="D768" s="48">
        <f t="shared" si="63"/>
        <v>0</v>
      </c>
      <c r="E768" s="189">
        <f>IF(ISBLANK(D768),"",VLOOKUP(D768,Données!$BJ$9:$BK$200,2,0))</f>
        <v>0</v>
      </c>
      <c r="F768" s="199"/>
      <c r="G768" s="193"/>
      <c r="I768" s="194"/>
      <c r="J768" s="189"/>
    </row>
    <row r="769" spans="1:10" ht="12.75">
      <c r="A769" s="204"/>
      <c r="B769" s="2">
        <f t="shared" si="62"/>
        <v>0</v>
      </c>
      <c r="C769" s="200">
        <f>IF(ISBLANK(B769),"",VLOOKUP(B769,Données!$BG$9:$BH$200,2,0))</f>
        <v>2.33333333333333</v>
      </c>
      <c r="D769" s="48">
        <f t="shared" si="63"/>
        <v>0</v>
      </c>
      <c r="E769" s="189">
        <f>IF(ISBLANK(D769),"",VLOOKUP(D769,Données!$BJ$9:$BK$200,2,0))</f>
        <v>0</v>
      </c>
      <c r="F769" s="199"/>
      <c r="G769" s="193"/>
      <c r="I769" s="194"/>
      <c r="J769" s="189"/>
    </row>
    <row r="770" spans="1:10" ht="12.75">
      <c r="A770" s="204"/>
      <c r="B770" s="2">
        <f t="shared" si="62"/>
        <v>0</v>
      </c>
      <c r="C770" s="200">
        <f>IF(ISBLANK(B770),"",VLOOKUP(B770,Données!$BG$9:$BH$200,2,0))</f>
        <v>10.5</v>
      </c>
      <c r="D770" s="48">
        <f t="shared" si="63"/>
        <v>0</v>
      </c>
      <c r="E770" s="189">
        <f>IF(ISBLANK(D770),"",VLOOKUP(D770,Données!$BJ$9:$BK$200,2,0))</f>
        <v>0</v>
      </c>
      <c r="F770" s="199"/>
      <c r="G770" s="193"/>
      <c r="I770" s="194"/>
      <c r="J770" s="189"/>
    </row>
    <row r="771" spans="1:10" ht="12.75">
      <c r="A771" s="204"/>
      <c r="B771" s="2">
        <f t="shared" si="62"/>
        <v>0</v>
      </c>
      <c r="C771" s="200">
        <f>IF(ISBLANK(B771),"",VLOOKUP(B771,Données!$BG$9:$BH$200,2,0))</f>
        <v>0</v>
      </c>
      <c r="D771" s="48">
        <f t="shared" si="63"/>
        <v>0</v>
      </c>
      <c r="E771" s="189">
        <f>IF(ISBLANK(D771),"",VLOOKUP(D771,Données!$BJ$9:$BK$200,2,0))</f>
        <v>0</v>
      </c>
      <c r="F771" s="199"/>
      <c r="G771" s="193"/>
      <c r="I771" s="194"/>
      <c r="J771" s="189"/>
    </row>
    <row r="772" spans="1:10" ht="12.75">
      <c r="A772" s="204"/>
      <c r="B772" s="2">
        <f t="shared" si="62"/>
        <v>0</v>
      </c>
      <c r="C772" s="200">
        <f>IF(ISBLANK(B772),"",VLOOKUP(B772,Données!$BG$9:$BH$200,2,0))</f>
        <v>3.9375</v>
      </c>
      <c r="D772" s="48">
        <f t="shared" si="63"/>
        <v>0</v>
      </c>
      <c r="E772" s="189">
        <f>IF(ISBLANK(D772),"",VLOOKUP(D772,Données!$BJ$9:$BK$200,2,0))</f>
        <v>0</v>
      </c>
      <c r="F772" s="199"/>
      <c r="G772" s="193"/>
      <c r="I772" s="194"/>
      <c r="J772" s="189"/>
    </row>
    <row r="773" spans="1:10" ht="12.75">
      <c r="A773" s="204"/>
      <c r="B773" s="2">
        <f t="shared" si="62"/>
        <v>0</v>
      </c>
      <c r="C773" s="200">
        <f>IF(ISBLANK(B773),"",VLOOKUP(B773,Données!$BG$9:$BH$200,2,0))</f>
        <v>14</v>
      </c>
      <c r="D773" s="48">
        <f t="shared" si="63"/>
        <v>0</v>
      </c>
      <c r="E773" s="189">
        <f>IF(ISBLANK(D773),"",VLOOKUP(D773,Données!$BJ$9:$BK$200,2,0))</f>
        <v>0</v>
      </c>
      <c r="F773" s="199"/>
      <c r="G773" s="193"/>
      <c r="I773" s="194"/>
      <c r="J773" s="189"/>
    </row>
    <row r="774" spans="1:10" ht="12.75">
      <c r="A774" s="204"/>
      <c r="B774" s="2">
        <f t="shared" si="62"/>
        <v>0</v>
      </c>
      <c r="C774" s="200">
        <f>IF(ISBLANK(B774),"",VLOOKUP(B774,Données!$BG$9:$BH$200,2,0))</f>
        <v>0.7000000000000001</v>
      </c>
      <c r="D774" s="48">
        <f t="shared" si="63"/>
        <v>0</v>
      </c>
      <c r="E774" s="189">
        <f>IF(ISBLANK(D774),"",VLOOKUP(D774,Données!$BJ$9:$BK$200,2,0))</f>
        <v>0</v>
      </c>
      <c r="F774" s="199"/>
      <c r="G774" s="193"/>
      <c r="I774" s="194"/>
      <c r="J774" s="189"/>
    </row>
    <row r="775" spans="1:10" ht="12.75">
      <c r="A775" s="204"/>
      <c r="B775" s="2">
        <f t="shared" si="62"/>
        <v>0</v>
      </c>
      <c r="C775" s="200">
        <f>IF(ISBLANK(B775),"",VLOOKUP(B775,Données!$BG$9:$BH$200,2,0))</f>
        <v>0</v>
      </c>
      <c r="D775" s="48">
        <f t="shared" si="63"/>
        <v>0</v>
      </c>
      <c r="E775" s="189">
        <f>IF(ISBLANK(D775),"",VLOOKUP(D775,Données!$BJ$9:$BK$200,2,0))</f>
        <v>3.5</v>
      </c>
      <c r="F775" s="199"/>
      <c r="G775" s="193"/>
      <c r="I775" s="194"/>
      <c r="J775" s="189"/>
    </row>
    <row r="776" spans="1:10" ht="12.75">
      <c r="A776" s="204"/>
      <c r="B776" s="2">
        <f t="shared" si="62"/>
        <v>0</v>
      </c>
      <c r="C776" s="200">
        <f>IF(ISBLANK(B776),"",VLOOKUP(B776,Données!$BG$9:$BH$200,2,0))</f>
        <v>0</v>
      </c>
      <c r="D776" s="48">
        <f t="shared" si="63"/>
        <v>0</v>
      </c>
      <c r="E776" s="189">
        <f>IF(ISBLANK(D776),"",VLOOKUP(D776,Données!$BJ$9:$BK$200,2,0))</f>
        <v>29.155</v>
      </c>
      <c r="F776" s="199"/>
      <c r="G776" s="193"/>
      <c r="I776" s="194"/>
      <c r="J776" s="189"/>
    </row>
    <row r="777" spans="1:10" ht="12.75">
      <c r="A777" s="204"/>
      <c r="B777" s="2">
        <f t="shared" si="62"/>
        <v>0</v>
      </c>
      <c r="C777" s="200">
        <f>IF(ISBLANK(B777),"",VLOOKUP(B777,Données!$BG$9:$BH$200,2,0))</f>
        <v>0</v>
      </c>
      <c r="D777" s="48">
        <f t="shared" si="63"/>
        <v>0</v>
      </c>
      <c r="E777" s="189">
        <f>IF(ISBLANK(D777),"",VLOOKUP(D777,Données!$BJ$9:$BK$200,2,0))</f>
        <v>0</v>
      </c>
      <c r="F777" s="199"/>
      <c r="G777" s="193"/>
      <c r="I777" s="194"/>
      <c r="J777" s="189"/>
    </row>
    <row r="778" spans="1:10" ht="12.75">
      <c r="A778" s="204"/>
      <c r="B778" s="2">
        <f t="shared" si="62"/>
        <v>0</v>
      </c>
      <c r="C778" s="200">
        <f>IF(ISBLANK(B778),"",VLOOKUP(B778,Données!$BG$9:$BH$200,2,0))</f>
        <v>0</v>
      </c>
      <c r="D778" s="48">
        <f t="shared" si="63"/>
        <v>0</v>
      </c>
      <c r="E778" s="189">
        <f>IF(ISBLANK(D778),"",VLOOKUP(D778,Données!$BJ$9:$BK$200,2,0))</f>
        <v>0</v>
      </c>
      <c r="G778" s="193"/>
      <c r="I778" s="194"/>
      <c r="J778" s="189"/>
    </row>
    <row r="779" spans="1:10" ht="12.75">
      <c r="A779" s="204"/>
      <c r="B779" s="2">
        <f t="shared" si="62"/>
        <v>0</v>
      </c>
      <c r="C779" s="200">
        <f>IF(ISBLANK(B779),"",VLOOKUP(B779,Données!$BG$9:$BH$200,2,0))</f>
        <v>0</v>
      </c>
      <c r="D779" s="48">
        <f t="shared" si="63"/>
        <v>0</v>
      </c>
      <c r="E779" s="189">
        <f>IF(ISBLANK(D779),"",VLOOKUP(D779,Données!$BJ$9:$BK$200,2,0))</f>
        <v>0</v>
      </c>
      <c r="G779" s="193"/>
      <c r="I779" s="194"/>
      <c r="J779" s="189"/>
    </row>
    <row r="780" spans="1:10" ht="12.75">
      <c r="A780" s="204"/>
      <c r="B780" s="2">
        <f t="shared" si="62"/>
        <v>0</v>
      </c>
      <c r="C780" s="200">
        <f>IF(ISBLANK(B780),"",VLOOKUP(B780,Données!$BG$9:$BH$200,2,0))</f>
        <v>0</v>
      </c>
      <c r="D780" s="48">
        <f t="shared" si="63"/>
        <v>0</v>
      </c>
      <c r="E780" s="189">
        <f>IF(ISBLANK(D780),"",VLOOKUP(D780,Données!$BJ$9:$BK$200,2,0))</f>
        <v>0</v>
      </c>
      <c r="G780" s="193"/>
      <c r="I780" s="194"/>
      <c r="J780" s="189"/>
    </row>
    <row r="781" spans="1:10" ht="12.75">
      <c r="A781" s="204"/>
      <c r="B781" s="2">
        <f t="shared" si="62"/>
        <v>0</v>
      </c>
      <c r="C781" s="200">
        <f>IF(ISBLANK(B781),"",VLOOKUP(B781,Données!$BG$9:$BH$200,2,0))</f>
        <v>0</v>
      </c>
      <c r="D781" s="48">
        <f t="shared" si="63"/>
        <v>0</v>
      </c>
      <c r="E781" s="189">
        <f>IF(ISBLANK(D781),"",VLOOKUP(D781,Données!$BJ$9:$BK$200,2,0))</f>
        <v>0</v>
      </c>
      <c r="G781" s="193"/>
      <c r="I781" s="194"/>
      <c r="J781" s="189"/>
    </row>
    <row r="782" spans="1:10" ht="12.75">
      <c r="A782" s="204"/>
      <c r="B782" s="2">
        <f t="shared" si="62"/>
        <v>0</v>
      </c>
      <c r="C782" s="200">
        <f>IF(ISBLANK(B782),"",VLOOKUP(B782,Données!$BG$9:$BH$200,2,0))</f>
        <v>0</v>
      </c>
      <c r="D782" s="48">
        <f t="shared" si="63"/>
        <v>0</v>
      </c>
      <c r="E782" s="189">
        <f>IF(ISBLANK(D782),"",VLOOKUP(D782,Données!$BJ$9:$BK$200,2,0))</f>
        <v>0</v>
      </c>
      <c r="G782" s="193"/>
      <c r="I782" s="194"/>
      <c r="J782" s="189"/>
    </row>
    <row r="783" spans="1:10" ht="12.75">
      <c r="A783" s="204"/>
      <c r="B783" s="2">
        <f t="shared" si="62"/>
        <v>0</v>
      </c>
      <c r="C783" s="200">
        <f>IF(ISBLANK(B783),"",VLOOKUP(B783,Données!$BG$9:$BH$200,2,0))</f>
        <v>0</v>
      </c>
      <c r="D783" s="48">
        <f t="shared" si="63"/>
        <v>0</v>
      </c>
      <c r="E783" s="189">
        <f>IF(ISBLANK(D783),"",VLOOKUP(D783,Données!$BJ$9:$BK$200,2,0))</f>
        <v>0</v>
      </c>
      <c r="G783" s="193"/>
      <c r="I783" s="194"/>
      <c r="J783" s="189"/>
    </row>
    <row r="784" spans="1:10" ht="12.75">
      <c r="A784" s="204"/>
      <c r="B784" s="2">
        <f t="shared" si="62"/>
        <v>0</v>
      </c>
      <c r="C784" s="200">
        <f>IF(ISBLANK(B784),"",VLOOKUP(B784,Données!$BG$9:$BH$200,2,0))</f>
        <v>0</v>
      </c>
      <c r="D784" s="48">
        <f t="shared" si="63"/>
        <v>0</v>
      </c>
      <c r="E784" s="189">
        <f>IF(ISBLANK(D784),"",VLOOKUP(D784,Données!$BJ$9:$BK$200,2,0))</f>
        <v>0</v>
      </c>
      <c r="G784" s="193"/>
      <c r="I784" s="194"/>
      <c r="J784" s="189"/>
    </row>
    <row r="785" spans="1:10" ht="12.75">
      <c r="A785" s="204"/>
      <c r="B785" s="2">
        <f t="shared" si="62"/>
        <v>0</v>
      </c>
      <c r="C785" s="200">
        <f>IF(ISBLANK(B785),"",VLOOKUP(B785,Données!$BG$9:$BH$200,2,0))</f>
        <v>0</v>
      </c>
      <c r="D785" s="48">
        <f t="shared" si="63"/>
        <v>0</v>
      </c>
      <c r="E785" s="189">
        <f>IF(ISBLANK(D785),"",VLOOKUP(D785,Données!$BJ$9:$BK$200,2,0))</f>
        <v>0</v>
      </c>
      <c r="G785" s="193"/>
      <c r="I785" s="194"/>
      <c r="J785" s="189"/>
    </row>
    <row r="786" spans="1:10" ht="12.75">
      <c r="A786" s="204"/>
      <c r="B786" s="2">
        <f t="shared" si="62"/>
        <v>0</v>
      </c>
      <c r="C786" s="200">
        <f>IF(ISBLANK(B786),"",VLOOKUP(B786,Données!$BG$9:$BH$200,2,0))</f>
        <v>0</v>
      </c>
      <c r="D786" s="48">
        <f t="shared" si="63"/>
        <v>0</v>
      </c>
      <c r="E786" s="189">
        <f>IF(ISBLANK(D786),"",VLOOKUP(D786,Données!$BJ$9:$BK$200,2,0))</f>
        <v>0</v>
      </c>
      <c r="G786" s="193"/>
      <c r="I786" s="194"/>
      <c r="J786" s="189"/>
    </row>
    <row r="787" spans="1:10" ht="12.75">
      <c r="A787" s="204"/>
      <c r="B787" s="2"/>
      <c r="C787" s="200"/>
      <c r="D787" s="48"/>
      <c r="E787" s="189"/>
      <c r="G787" s="193"/>
      <c r="I787" s="194"/>
      <c r="J787" s="189"/>
    </row>
    <row r="788" spans="1:10" ht="12.75">
      <c r="A788" s="204"/>
      <c r="B788" s="2"/>
      <c r="C788" s="200"/>
      <c r="D788" s="48"/>
      <c r="E788" s="189"/>
      <c r="G788" s="193"/>
      <c r="I788" s="194"/>
      <c r="J788" s="189"/>
    </row>
    <row r="789" spans="1:10" ht="12.75">
      <c r="A789" s="204"/>
      <c r="B789" s="2">
        <f aca="true" t="shared" si="64" ref="B789:B792">IF(C876="SD",B876,"")</f>
        <v>0</v>
      </c>
      <c r="C789" s="200">
        <f>IF(ISBLANK(B789),"",VLOOKUP(B789,Données!$BG$9:$BH$200,2,0))</f>
        <v>0</v>
      </c>
      <c r="D789" s="48">
        <f aca="true" t="shared" si="65" ref="D789:D792">IF(C876="R",B876,"")</f>
        <v>0</v>
      </c>
      <c r="E789" s="189">
        <f>IF(ISBLANK(D789),"",VLOOKUP(D789,Données!$BJ$9:$BK$200,2,0))</f>
        <v>0</v>
      </c>
      <c r="G789" s="193"/>
      <c r="I789" s="194"/>
      <c r="J789" s="189"/>
    </row>
    <row r="790" spans="1:10" ht="12.75">
      <c r="A790" s="204"/>
      <c r="B790" s="2">
        <f t="shared" si="64"/>
        <v>0</v>
      </c>
      <c r="C790" s="200">
        <f>IF(ISBLANK(B790),"",VLOOKUP(B790,Données!$BG$9:$BH$200,2,0))</f>
        <v>0</v>
      </c>
      <c r="D790" s="48">
        <f t="shared" si="65"/>
        <v>0</v>
      </c>
      <c r="E790" s="189">
        <f>IF(ISBLANK(D790),"",VLOOKUP(D790,Données!$BJ$9:$BK$200,2,0))</f>
        <v>0</v>
      </c>
      <c r="G790" s="193"/>
      <c r="I790" s="194"/>
      <c r="J790" s="189"/>
    </row>
    <row r="791" spans="1:10" ht="12.75">
      <c r="A791" s="204"/>
      <c r="B791" s="2">
        <f t="shared" si="64"/>
        <v>0</v>
      </c>
      <c r="C791" s="200">
        <f>IF(ISBLANK(B791),"",VLOOKUP(B791,Données!$BG$9:$BH$200,2,0))</f>
        <v>0</v>
      </c>
      <c r="D791" s="48">
        <f t="shared" si="65"/>
        <v>0</v>
      </c>
      <c r="E791" s="189">
        <f>IF(ISBLANK(D791),"",VLOOKUP(D791,Données!$BJ$9:$BK$200,2,0))</f>
        <v>0</v>
      </c>
      <c r="G791" s="193"/>
      <c r="I791" s="194"/>
      <c r="J791" s="189"/>
    </row>
    <row r="792" spans="1:10" ht="12.75">
      <c r="A792" s="204"/>
      <c r="B792" s="2">
        <f t="shared" si="64"/>
        <v>0</v>
      </c>
      <c r="C792" s="200">
        <f>IF(ISBLANK(B792),"",VLOOKUP(B792,Données!$BG$9:$BH$200,2,0))</f>
        <v>0</v>
      </c>
      <c r="D792" s="48">
        <f t="shared" si="65"/>
        <v>0</v>
      </c>
      <c r="E792" s="189">
        <f>IF(ISBLANK(D792),"",VLOOKUP(D792,Données!$BJ$9:$BK$200,2,0))</f>
        <v>0</v>
      </c>
      <c r="G792" s="193"/>
      <c r="I792" s="194"/>
      <c r="J792" s="189"/>
    </row>
    <row r="793" spans="1:10" ht="12.75">
      <c r="A793" s="204">
        <v>41835</v>
      </c>
      <c r="B793" s="201" t="s">
        <v>546</v>
      </c>
      <c r="C793" s="201"/>
      <c r="D793" s="201"/>
      <c r="E793" s="201"/>
      <c r="G793" s="193"/>
      <c r="I793" s="194"/>
      <c r="J793" s="189"/>
    </row>
    <row r="794" spans="1:10" ht="12.75">
      <c r="A794" s="204"/>
      <c r="B794" s="33" t="s">
        <v>8</v>
      </c>
      <c r="C794" s="33" t="s">
        <v>547</v>
      </c>
      <c r="D794" s="33" t="s">
        <v>17</v>
      </c>
      <c r="E794" s="202" t="s">
        <v>14</v>
      </c>
      <c r="G794" s="193"/>
      <c r="I794" s="194"/>
      <c r="J794" s="189"/>
    </row>
    <row r="795" spans="1:10" ht="13.5">
      <c r="A795" s="204"/>
      <c r="B795" s="203" t="s">
        <v>589</v>
      </c>
      <c r="C795" s="165" t="s">
        <v>86</v>
      </c>
      <c r="D795" s="5">
        <f>IF(OR(ISBLANK(B795),NOT(OR(C795="SD",C795="P"))),"",VLOOKUP(B795,Données!$AN$9:$AO$200,2,0))</f>
        <v>50</v>
      </c>
      <c r="E795" s="5">
        <f>IF(OR(ISBLANK(B795),OR(C795="Rec",C795="P")),"",IF(C795="SD",VLOOKUP($B795,Données!$AU$9:$AV$200,2,0),IF(C795="Ec",VLOOKUP($B795,Données!$AX$9:$AY$200,2,0),IF(C795="RecEc",VLOOKUP($B795,Données!$BA$9:$BB$200,2,0),VLOOKUP($B795,Données!$AQ$9:$AR$200,2,0)))))</f>
        <v>0</v>
      </c>
      <c r="G795" s="193"/>
      <c r="I795" s="194"/>
      <c r="J795" s="189"/>
    </row>
    <row r="796" spans="1:10" ht="13.5">
      <c r="A796" s="204"/>
      <c r="B796" s="203" t="s">
        <v>584</v>
      </c>
      <c r="C796" s="165" t="s">
        <v>86</v>
      </c>
      <c r="D796" s="208">
        <f>IF(OR(ISBLANK(B796),NOT(OR(C796="SD",C796="P"))),"",VLOOKUP(B796,Données!$AN$9:$AO$200,2,0))</f>
        <v>56</v>
      </c>
      <c r="E796" s="5">
        <f>IF(OR(ISBLANK(B796),OR(C796="Rec",C796="P")),"",IF(C796="SD",VLOOKUP($B796,Données!$AU$9:$AV$200,2,0),IF(C796="Ec",VLOOKUP($B796,Données!$AX$9:$AY$200,2,0),IF(C796="RecEc",VLOOKUP($B796,Données!$BA$9:$BB$200,2,0),VLOOKUP($B796,Données!$AQ$9:$AR$200,2,0)))))</f>
        <v>0</v>
      </c>
      <c r="G796" s="193"/>
      <c r="I796" s="194"/>
      <c r="J796" s="189"/>
    </row>
    <row r="797" spans="1:10" ht="13.5">
      <c r="A797" s="204"/>
      <c r="B797" s="203" t="s">
        <v>563</v>
      </c>
      <c r="C797" s="209" t="s">
        <v>92</v>
      </c>
      <c r="D797" s="5">
        <f>IF(OR(ISBLANK(B797),NOT(OR(C797="SD",C797="P"))),"",VLOOKUP(B797,Données!$AN$9:$AO$200,2,0))</f>
      </c>
      <c r="E797" s="5">
        <f>IF(OR(ISBLANK(B797),OR(C797="Rec",C797="P")),"",IF(C797="SD",VLOOKUP($B797,Données!$AU$9:$AV$200,2,0),IF(C797="Ec",VLOOKUP($B797,Données!$AX$9:$AY$200,2,0),IF(C797="RecEc",VLOOKUP($B797,Données!$BA$9:$BB$200,2,0),VLOOKUP($B797,Données!$AQ$9:$AR$200,2,0)))))</f>
        <v>0</v>
      </c>
      <c r="G797" s="193"/>
      <c r="I797" s="194"/>
      <c r="J797" s="189"/>
    </row>
    <row r="798" spans="1:10" ht="13.5">
      <c r="A798" s="204"/>
      <c r="B798" s="203" t="s">
        <v>581</v>
      </c>
      <c r="C798" s="209" t="s">
        <v>92</v>
      </c>
      <c r="D798" s="5">
        <f>IF(OR(ISBLANK(B798),NOT(OR(C798="SD",C798="P"))),"",VLOOKUP(B798,Données!$AN$9:$AO$200,2,0))</f>
      </c>
      <c r="E798" s="5">
        <f>IF(OR(ISBLANK(B798),OR(C798="Rec",C798="P")),"",IF(C798="SD",VLOOKUP($B798,Données!$AU$9:$AV$200,2,0),IF(C798="Ec",VLOOKUP($B798,Données!$AX$9:$AY$200,2,0),IF(C798="RecEc",VLOOKUP($B798,Données!$BA$9:$BB$200,2,0),VLOOKUP($B798,Données!$AQ$9:$AR$200,2,0)))))</f>
        <v>0</v>
      </c>
      <c r="G798" s="193"/>
      <c r="I798" s="194"/>
      <c r="J798" s="189"/>
    </row>
    <row r="799" spans="1:10" ht="13.5">
      <c r="A799" s="204"/>
      <c r="B799" s="203" t="s">
        <v>564</v>
      </c>
      <c r="C799" s="209" t="s">
        <v>92</v>
      </c>
      <c r="D799" s="5">
        <f>IF(OR(ISBLANK(B799),NOT(OR(C799="SD",C799="P"))),"",VLOOKUP(B799,Données!$AN$9:$AO$200,2,0))</f>
      </c>
      <c r="E799" s="5">
        <f>IF(OR(ISBLANK(B799),OR(C799="Rec",C799="P")),"",IF(C799="SD",VLOOKUP($B799,Données!$AU$9:$AV$200,2,0),IF(C799="Ec",VLOOKUP($B799,Données!$AX$9:$AY$200,2,0),IF(C799="RecEc",VLOOKUP($B799,Données!$BA$9:$BB$200,2,0),VLOOKUP($B799,Données!$AQ$9:$AR$200,2,0)))))</f>
        <v>0</v>
      </c>
      <c r="G799" s="193"/>
      <c r="I799" s="194"/>
      <c r="J799" s="189"/>
    </row>
    <row r="800" spans="1:10" ht="13.5">
      <c r="A800" s="204"/>
      <c r="B800" s="203" t="s">
        <v>582</v>
      </c>
      <c r="C800" s="209" t="s">
        <v>92</v>
      </c>
      <c r="D800" s="5">
        <f>IF(OR(ISBLANK(B800),NOT(OR(C800="SD",C800="P"))),"",VLOOKUP(B800,Données!$AN$9:$AO$200,2,0))</f>
      </c>
      <c r="E800" s="5">
        <f>IF(OR(ISBLANK(B800),OR(C800="Rec",C800="P")),"",IF(C800="SD",VLOOKUP($B800,Données!$AU$9:$AV$200,2,0),IF(C800="Ec",VLOOKUP($B800,Données!$AX$9:$AY$200,2,0),IF(C800="RecEc",VLOOKUP($B800,Données!$BA$9:$BB$200,2,0),VLOOKUP($B800,Données!$AQ$9:$AR$200,2,0)))))</f>
        <v>0</v>
      </c>
      <c r="G800" s="193"/>
      <c r="I800" s="194"/>
      <c r="J800" s="189"/>
    </row>
    <row r="801" spans="1:10" ht="13.5">
      <c r="A801" s="204"/>
      <c r="B801" s="203" t="s">
        <v>551</v>
      </c>
      <c r="C801" s="205" t="s">
        <v>539</v>
      </c>
      <c r="D801" s="5">
        <f>IF(OR(ISBLANK(B801),NOT(OR(C801="SD",C801="P"))),"",VLOOKUP(B801,Données!$AN$9:$AO$200,2,0))</f>
      </c>
      <c r="E801" s="5">
        <f>IF(OR(ISBLANK(B801),OR(C801="Rec",C801="P")),"",IF(C801="SD",VLOOKUP($B801,Données!$AU$9:$AV$200,2,0),IF(C801="Ec",VLOOKUP($B801,Données!$AX$9:$AY$200,2,0),IF(C801="RecEc",VLOOKUP($B801,Données!$BA$9:$BB$200,2,0),VLOOKUP($B801,Données!$AQ$9:$AR$200,2,0)))))</f>
        <v>0</v>
      </c>
      <c r="G801" s="193"/>
      <c r="I801" s="194"/>
      <c r="J801" s="189"/>
    </row>
    <row r="802" spans="1:10" ht="13.5">
      <c r="A802" s="204"/>
      <c r="B802" s="203" t="s">
        <v>501</v>
      </c>
      <c r="C802" s="205" t="s">
        <v>539</v>
      </c>
      <c r="D802" s="5">
        <f>IF(OR(ISBLANK(B802),NOT(OR(C802="SD",C802="P"))),"",VLOOKUP(B802,Données!$AN$9:$AO$200,2,0))</f>
      </c>
      <c r="E802" s="5">
        <f>IF(OR(ISBLANK(B802),OR(C802="Rec",C802="P")),"",IF(C802="SD",VLOOKUP($B802,Données!$AU$9:$AV$200,2,0),IF(C802="Ec",VLOOKUP($B802,Données!$AX$9:$AY$200,2,0),IF(C802="RecEc",VLOOKUP($B802,Données!$BA$9:$BB$200,2,0),VLOOKUP($B802,Données!$AQ$9:$AR$200,2,0)))))</f>
        <v>0</v>
      </c>
      <c r="G802" s="193"/>
      <c r="I802" s="194"/>
      <c r="J802" s="189"/>
    </row>
    <row r="803" spans="1:10" ht="13.5">
      <c r="A803" s="204"/>
      <c r="B803" s="203" t="s">
        <v>565</v>
      </c>
      <c r="C803" s="205" t="s">
        <v>539</v>
      </c>
      <c r="D803" s="5">
        <f>IF(OR(ISBLANK(B803),NOT(OR(C803="SD",C803="P"))),"",VLOOKUP(B803,Données!$AN$9:$AO$200,2,0))</f>
      </c>
      <c r="E803" s="5">
        <f>IF(OR(ISBLANK(B803),OR(C803="Rec",C803="P")),"",IF(C803="SD",VLOOKUP($B803,Données!$AU$9:$AV$200,2,0),IF(C803="Ec",VLOOKUP($B803,Données!$AX$9:$AY$200,2,0),IF(C803="RecEc",VLOOKUP($B803,Données!$BA$9:$BB$200,2,0),VLOOKUP($B803,Données!$AQ$9:$AR$200,2,0)))))</f>
        <v>0</v>
      </c>
      <c r="G803" s="193"/>
      <c r="I803" s="194"/>
      <c r="J803" s="189"/>
    </row>
    <row r="804" spans="1:10" ht="13.5">
      <c r="A804" s="204"/>
      <c r="B804" s="203" t="s">
        <v>573</v>
      </c>
      <c r="C804" s="205" t="s">
        <v>539</v>
      </c>
      <c r="D804" s="5">
        <f>IF(OR(ISBLANK(B804),NOT(OR(C804="SD",C804="P"))),"",VLOOKUP(B804,Données!$AN$9:$AO$200,2,0))</f>
      </c>
      <c r="E804" s="5">
        <f>IF(OR(ISBLANK(B804),OR(C804="Rec",C804="P")),"",IF(C804="SD",VLOOKUP($B804,Données!$AU$9:$AV$200,2,0),IF(C804="Ec",VLOOKUP($B804,Données!$AX$9:$AY$200,2,0),IF(C804="RecEc",VLOOKUP($B804,Données!$BA$9:$BB$200,2,0),VLOOKUP($B804,Données!$AQ$9:$AR$200,2,0)))))</f>
        <v>0</v>
      </c>
      <c r="G804" s="193"/>
      <c r="I804" s="194"/>
      <c r="J804" s="189"/>
    </row>
    <row r="805" spans="1:10" ht="13.5">
      <c r="A805" s="204"/>
      <c r="B805" s="203" t="s">
        <v>569</v>
      </c>
      <c r="C805" s="205" t="s">
        <v>539</v>
      </c>
      <c r="D805" s="5">
        <f>IF(OR(ISBLANK(B805),NOT(OR(C805="SD",C805="P"))),"",VLOOKUP(B805,Données!$AN$9:$AO$200,2,0))</f>
      </c>
      <c r="E805" s="5">
        <f>IF(OR(ISBLANK(B805),OR(C805="Rec",C805="P")),"",IF(C805="SD",VLOOKUP($B805,Données!$AU$9:$AV$200,2,0),IF(C805="Ec",VLOOKUP($B805,Données!$AX$9:$AY$200,2,0),IF(C805="RecEc",VLOOKUP($B805,Données!$BA$9:$BB$200,2,0),VLOOKUP($B805,Données!$AQ$9:$AR$200,2,0)))))</f>
        <v>0</v>
      </c>
      <c r="G805" s="193"/>
      <c r="I805" s="194"/>
      <c r="J805" s="189"/>
    </row>
    <row r="806" spans="1:10" ht="13.5">
      <c r="A806" s="204"/>
      <c r="B806" s="203" t="s">
        <v>568</v>
      </c>
      <c r="C806" s="205" t="s">
        <v>539</v>
      </c>
      <c r="D806" s="5">
        <f>IF(OR(ISBLANK(B806),NOT(OR(C806="SD",C806="P"))),"",VLOOKUP(B806,Données!$AN$9:$AO$200,2,0))</f>
      </c>
      <c r="E806" s="5">
        <f>IF(OR(ISBLANK(B806),OR(C806="Rec",C806="P")),"",IF(C806="SD",VLOOKUP($B806,Données!$AU$9:$AV$200,2,0),IF(C806="Ec",VLOOKUP($B806,Données!$AX$9:$AY$200,2,0),IF(C806="RecEc",VLOOKUP($B806,Données!$BA$9:$BB$200,2,0),VLOOKUP($B806,Données!$AQ$9:$AR$200,2,0)))))</f>
        <v>0</v>
      </c>
      <c r="G806" s="193"/>
      <c r="I806" s="194"/>
      <c r="J806" s="189"/>
    </row>
    <row r="807" spans="1:10" ht="13.5">
      <c r="A807" s="204"/>
      <c r="B807" s="203" t="s">
        <v>514</v>
      </c>
      <c r="C807" s="205" t="s">
        <v>539</v>
      </c>
      <c r="D807" s="5">
        <f>IF(OR(ISBLANK(B807),NOT(OR(C807="SD",C807="P"))),"",VLOOKUP(B807,Données!$AN$9:$AO$200,2,0))</f>
      </c>
      <c r="E807" s="5">
        <f>IF(OR(ISBLANK(B807),OR(C807="Rec",C807="P")),"",IF(C807="SD",VLOOKUP($B807,Données!$AU$9:$AV$200,2,0),IF(C807="Ec",VLOOKUP($B807,Données!$AX$9:$AY$200,2,0),IF(C807="RecEc",VLOOKUP($B807,Données!$BA$9:$BB$200,2,0),VLOOKUP($B807,Données!$AQ$9:$AR$200,2,0)))))</f>
        <v>0</v>
      </c>
      <c r="G807" s="193"/>
      <c r="I807" s="194"/>
      <c r="J807" s="189"/>
    </row>
    <row r="808" spans="1:10" ht="13.5">
      <c r="A808" s="204"/>
      <c r="B808" s="203" t="s">
        <v>566</v>
      </c>
      <c r="C808" s="205" t="s">
        <v>539</v>
      </c>
      <c r="D808" s="5">
        <f>IF(OR(ISBLANK(B808),NOT(OR(C808="SD",C808="P"))),"",VLOOKUP(B808,Données!$AN$9:$AO$200,2,0))</f>
      </c>
      <c r="E808" s="5">
        <f>IF(OR(ISBLANK(B808),OR(C808="Rec",C808="P")),"",IF(C808="SD",VLOOKUP($B808,Données!$AU$9:$AV$200,2,0),IF(C808="Ec",VLOOKUP($B808,Données!$AX$9:$AY$200,2,0),IF(C808="RecEc",VLOOKUP($B808,Données!$BA$9:$BB$200,2,0),VLOOKUP($B808,Données!$AQ$9:$AR$200,2,0)))))</f>
        <v>0</v>
      </c>
      <c r="G808" s="193"/>
      <c r="I808" s="194"/>
      <c r="J808" s="189"/>
    </row>
    <row r="809" spans="1:10" ht="13.5">
      <c r="A809" s="204"/>
      <c r="B809" s="203" t="s">
        <v>556</v>
      </c>
      <c r="C809" s="205" t="s">
        <v>539</v>
      </c>
      <c r="D809" s="5">
        <f>IF(OR(ISBLANK(B809),NOT(OR(C809="SD",C809="P"))),"",VLOOKUP(B809,Données!$AN$9:$AO$200,2,0))</f>
      </c>
      <c r="E809" s="5">
        <f>IF(OR(ISBLANK(B809),OR(C809="Rec",C809="P")),"",IF(C809="SD",VLOOKUP($B809,Données!$AU$9:$AV$200,2,0),IF(C809="Ec",VLOOKUP($B809,Données!$AX$9:$AY$200,2,0),IF(C809="RecEc",VLOOKUP($B809,Données!$BA$9:$BB$200,2,0),VLOOKUP($B809,Données!$AQ$9:$AR$200,2,0)))))</f>
        <v>0</v>
      </c>
      <c r="G809" s="193"/>
      <c r="I809" s="194"/>
      <c r="J809" s="189"/>
    </row>
    <row r="810" spans="1:10" ht="13.5">
      <c r="A810" s="204"/>
      <c r="B810" s="203" t="s">
        <v>557</v>
      </c>
      <c r="C810" s="205" t="s">
        <v>539</v>
      </c>
      <c r="D810" s="5">
        <f>IF(OR(ISBLANK(B810),NOT(OR(C810="SD",C810="P"))),"",VLOOKUP(B810,Données!$AN$9:$AO$200,2,0))</f>
      </c>
      <c r="E810" s="5">
        <f>IF(OR(ISBLANK(B810),OR(C810="Rec",C810="P")),"",IF(C810="SD",VLOOKUP($B810,Données!$AU$9:$AV$200,2,0),IF(C810="Ec",VLOOKUP($B810,Données!$AX$9:$AY$200,2,0),IF(C810="RecEc",VLOOKUP($B810,Données!$BA$9:$BB$200,2,0),VLOOKUP($B810,Données!$AQ$9:$AR$200,2,0)))))</f>
        <v>0</v>
      </c>
      <c r="G810" s="193"/>
      <c r="I810" s="194"/>
      <c r="J810" s="189"/>
    </row>
    <row r="811" spans="1:10" ht="13.5">
      <c r="A811" s="204"/>
      <c r="B811" s="203" t="s">
        <v>558</v>
      </c>
      <c r="C811" s="205" t="s">
        <v>539</v>
      </c>
      <c r="D811" s="5">
        <f>IF(OR(ISBLANK(B811),NOT(OR(C811="SD",C811="P"))),"",VLOOKUP(B811,Données!$AN$9:$AO$200,2,0))</f>
      </c>
      <c r="E811" s="5">
        <f>IF(OR(ISBLANK(B811),OR(C811="Rec",C811="P")),"",IF(C811="SD",VLOOKUP($B811,Données!$AU$9:$AV$200,2,0),IF(C811="Ec",VLOOKUP($B811,Données!$AX$9:$AY$200,2,0),IF(C811="RecEc",VLOOKUP($B811,Données!$BA$9:$BB$200,2,0),VLOOKUP($B811,Données!$AQ$9:$AR$200,2,0)))))</f>
        <v>0</v>
      </c>
      <c r="G811" s="193"/>
      <c r="I811" s="194"/>
      <c r="J811" s="189"/>
    </row>
    <row r="812" spans="1:10" ht="13.5">
      <c r="A812" s="204"/>
      <c r="B812" s="203" t="s">
        <v>506</v>
      </c>
      <c r="C812" s="167" t="s">
        <v>535</v>
      </c>
      <c r="D812" s="5">
        <f>IF(OR(ISBLANK(B812),NOT(OR(C812="SD",C812="P"))),"",VLOOKUP(B812,Données!$AN$9:$AO$200,2,0))</f>
      </c>
      <c r="E812" s="5">
        <f>IF(OR(ISBLANK(B812),OR(C812="Rec",C812="P")),"",IF(C812="SD",VLOOKUP($B812,Données!$AU$9:$AV$200,2,0),IF(C812="Ec",VLOOKUP($B812,Données!$AX$9:$AY$200,2,0),IF(C812="RecEc",VLOOKUP($B812,Données!$BA$9:$BB$200,2,0),VLOOKUP($B812,Données!$AQ$9:$AR$200,2,0)))))</f>
        <v>5</v>
      </c>
      <c r="G812" s="193"/>
      <c r="I812" s="194"/>
      <c r="J812" s="189"/>
    </row>
    <row r="813" spans="1:10" ht="13.5">
      <c r="A813" s="204"/>
      <c r="B813" s="203" t="s">
        <v>501</v>
      </c>
      <c r="C813" s="169" t="s">
        <v>537</v>
      </c>
      <c r="D813" s="5">
        <f>IF(OR(ISBLANK(B813),NOT(OR(C813="SD",C813="P"))),"",VLOOKUP(B813,Données!$AN$9:$AO$200,2,0))</f>
      </c>
      <c r="E813" s="5">
        <f>IF(OR(ISBLANK(B813),OR(C813="Rec",C813="P")),"",IF(C813="SD",VLOOKUP($B813,Données!$AU$9:$AV$200,2,0),IF(C813="Ec",VLOOKUP($B813,Données!$AX$9:$AY$200,2,0),IF(C813="RecEc",VLOOKUP($B813,Données!$BA$9:$BB$200,2,0),VLOOKUP($B813,Données!$AQ$9:$AR$200,2,0)))))</f>
        <v>8</v>
      </c>
      <c r="G813" s="193"/>
      <c r="I813" s="194"/>
      <c r="J813" s="189"/>
    </row>
    <row r="814" spans="1:10" ht="13.5">
      <c r="A814" s="204"/>
      <c r="B814" s="203" t="s">
        <v>525</v>
      </c>
      <c r="C814" s="169" t="s">
        <v>537</v>
      </c>
      <c r="D814" s="5">
        <f>IF(OR(ISBLANK(B814),NOT(OR(C814="SD",C814="P"))),"",VLOOKUP(B814,Données!$AN$9:$AO$200,2,0))</f>
      </c>
      <c r="E814" s="5">
        <f>IF(OR(ISBLANK(B814),OR(C814="Rec",C814="P")),"",IF(C814="SD",VLOOKUP($B814,Données!$AU$9:$AV$200,2,0),IF(C814="Ec",VLOOKUP($B814,Données!$AX$9:$AY$200,2,0),IF(C814="RecEc",VLOOKUP($B814,Données!$BA$9:$BB$200,2,0),VLOOKUP($B814,Données!$AQ$9:$AR$200,2,0)))))</f>
        <v>5</v>
      </c>
      <c r="G814" s="193"/>
      <c r="I814" s="194"/>
      <c r="J814" s="189"/>
    </row>
    <row r="815" spans="1:10" ht="13.5">
      <c r="A815" s="204"/>
      <c r="B815" s="203" t="s">
        <v>575</v>
      </c>
      <c r="C815" s="209" t="s">
        <v>92</v>
      </c>
      <c r="D815" s="5">
        <f>IF(OR(ISBLANK(B815),NOT(OR(C815="SD",C815="P"))),"",VLOOKUP(B815,Données!$AN$9:$AO$200,2,0))</f>
      </c>
      <c r="E815" s="5">
        <f>IF(OR(ISBLANK(B815),OR(C815="Rec",C815="P")),"",IF(C815="SD",VLOOKUP($B815,Données!$AU$9:$AV$200,2,0),IF(C815="Ec",VLOOKUP($B815,Données!$AX$9:$AY$200,2,0),IF(C815="RecEc",VLOOKUP($B815,Données!$BA$9:$BB$200,2,0),VLOOKUP($B815,Données!$AQ$9:$AR$200,2,0)))))</f>
        <v>0</v>
      </c>
      <c r="G815" s="193"/>
      <c r="I815" s="194"/>
      <c r="J815" s="189"/>
    </row>
    <row r="816" spans="1:10" ht="13.5">
      <c r="A816" s="204"/>
      <c r="B816" s="203"/>
      <c r="C816" s="5"/>
      <c r="D816" s="5">
        <f>IF(OR(ISBLANK(B816),NOT(OR(C816="SD",C816="P"))),"",VLOOKUP(B816,Données!$AN$9:$AO$200,2,0))</f>
      </c>
      <c r="E816" s="5">
        <f>IF(OR(ISBLANK(B816),OR(C816="Rec",C816="P")),"",IF(C816="SD",VLOOKUP($B816,Données!$AU$9:$AV$200,2,0),IF(C816="Ec",VLOOKUP($B816,Données!$AX$9:$AY$200,2,0),IF(C816="RecEc",VLOOKUP($B816,Données!$BA$9:$BB$200,2,0),VLOOKUP($B816,Données!$AQ$9:$AR$200,2,0)))))</f>
        <v>0</v>
      </c>
      <c r="G816" s="193"/>
      <c r="I816" s="194"/>
      <c r="J816" s="189"/>
    </row>
    <row r="817" spans="1:10" ht="13.5">
      <c r="A817" s="204"/>
      <c r="B817" s="203"/>
      <c r="C817" s="5"/>
      <c r="E817" s="5">
        <f>IF(OR(ISBLANK(B817),OR(C817="Rec",C817="P")),"",IF(C817="SD",VLOOKUP($B817,Données!$AU$9:$AV$200,2,0),IF(C817="Ec",VLOOKUP($B817,Données!$AX$9:$AY$200,2,0),IF(C817="RecEc",VLOOKUP($B817,Données!$BA$9:$BB$200,2,0),VLOOKUP($B817,Données!$AQ$9:$AR$200,2,0)))))</f>
        <v>0</v>
      </c>
      <c r="G817" s="193"/>
      <c r="I817" s="194"/>
      <c r="J817" s="189"/>
    </row>
    <row r="818" spans="1:10" ht="13.5">
      <c r="A818" s="204"/>
      <c r="B818" s="203"/>
      <c r="C818" s="5"/>
      <c r="E818" s="5">
        <f>IF(OR(ISBLANK(B818),OR(C818="Rec",C818="P")),"",IF(C818="SD",VLOOKUP($B818,Données!$AU$9:$AV$200,2,0),IF(C818="Ec",VLOOKUP($B818,Données!$AX$9:$AY$200,2,0),IF(C818="RecEc",VLOOKUP($B818,Données!$BA$9:$BB$200,2,0),VLOOKUP($B818,Données!$AQ$9:$AR$200,2,0)))))</f>
        <v>0</v>
      </c>
      <c r="G818" s="193"/>
      <c r="I818" s="194"/>
      <c r="J818" s="189"/>
    </row>
    <row r="819" spans="1:10" ht="13.5">
      <c r="A819" s="204"/>
      <c r="B819" s="203"/>
      <c r="C819" s="5"/>
      <c r="D819" s="5">
        <f>IF(OR(ISBLANK(B819),NOT(OR(C819="SD",C819="P"))),"",VLOOKUP(B819,Données!$AN$9:$AO$200,2,0))</f>
      </c>
      <c r="E819" s="5">
        <f>IF(OR(ISBLANK(B819),OR(C819="Rec",C819="P")),"",IF(C819="SD",VLOOKUP($B819,Données!$AU$9:$AV$200,2,0),IF(C819="Ec",VLOOKUP($B819,Données!$AX$9:$AY$200,2,0),IF(C819="RecEc",VLOOKUP($B819,Données!$BA$9:$BB$200,2,0),VLOOKUP($B819,Données!$AQ$9:$AR$200,2,0)))))</f>
        <v>0</v>
      </c>
      <c r="G819" s="193"/>
      <c r="I819" s="194"/>
      <c r="J819" s="189"/>
    </row>
    <row r="820" spans="1:10" ht="13.5">
      <c r="A820" s="204"/>
      <c r="B820" s="203"/>
      <c r="C820" s="5"/>
      <c r="D820" s="5">
        <f>IF(OR(ISBLANK(B820),NOT(OR(C820="SD",C820="P"))),"",VLOOKUP(B820,Données!$AN$9:$AO$200,2,0))</f>
      </c>
      <c r="E820" s="5">
        <f>IF(OR(ISBLANK(B820),OR(C820="Rec",C820="P")),"",IF(C820="SD",VLOOKUP($B820,Données!$AU$9:$AV$200,2,0),IF(C820="Ec",VLOOKUP($B820,Données!$AX$9:$AY$200,2,0),IF(C820="RecEc",VLOOKUP($B820,Données!$BA$9:$BB$200,2,0),VLOOKUP($B820,Données!$AQ$9:$AR$200,2,0)))))</f>
        <v>0</v>
      </c>
      <c r="G820" s="193"/>
      <c r="I820" s="194"/>
      <c r="J820" s="189"/>
    </row>
    <row r="821" spans="1:10" ht="13.5">
      <c r="A821" s="204"/>
      <c r="B821" s="203"/>
      <c r="C821" s="5"/>
      <c r="D821" s="5">
        <f>IF(OR(ISBLANK(B821),NOT(OR(C821="SD",C821="P"))),"",VLOOKUP(B821,Données!$AN$9:$AO$200,2,0))</f>
      </c>
      <c r="E821" s="5">
        <f>IF(OR(ISBLANK(B821),OR(C821="Rec",C821="P")),"",IF(C821="SD",VLOOKUP($B821,Données!$AU$9:$AV$200,2,0),IF(C821="Ec",VLOOKUP($B821,Données!$AX$9:$AY$200,2,0),IF(C821="RecEc",VLOOKUP($B821,Données!$BA$9:$BB$200,2,0),VLOOKUP($B821,Données!$AQ$9:$AR$200,2,0)))))</f>
        <v>0</v>
      </c>
      <c r="F821" s="199"/>
      <c r="G821" s="193"/>
      <c r="I821" s="194"/>
      <c r="J821" s="189"/>
    </row>
    <row r="822" spans="1:10" ht="12.75">
      <c r="A822" s="190">
        <v>41852</v>
      </c>
      <c r="B822" s="191" t="s">
        <v>541</v>
      </c>
      <c r="C822" s="191"/>
      <c r="D822" s="191"/>
      <c r="E822" s="191"/>
      <c r="G822" s="193"/>
      <c r="I822" s="194"/>
      <c r="J822" s="189"/>
    </row>
    <row r="823" spans="1:10" ht="12.75">
      <c r="A823" s="190"/>
      <c r="B823" s="195" t="s">
        <v>543</v>
      </c>
      <c r="C823" s="196" t="s">
        <v>544</v>
      </c>
      <c r="D823" s="197" t="s">
        <v>545</v>
      </c>
      <c r="E823" s="198" t="s">
        <v>544</v>
      </c>
      <c r="G823" s="193"/>
      <c r="I823" s="194"/>
      <c r="J823" s="189"/>
    </row>
    <row r="824" spans="1:10" ht="12.75">
      <c r="A824" s="190"/>
      <c r="B824" s="2">
        <f aca="true" t="shared" si="66" ref="B824:B839">IF(C911="SD",B911,"")</f>
        <v>0</v>
      </c>
      <c r="C824" s="200">
        <f>IF(ISBLANK(B824),"",VLOOKUP(B824,Données!$BG$9:$BH$200,2,0))</f>
        <v>0</v>
      </c>
      <c r="D824" s="48">
        <f aca="true" t="shared" si="67" ref="D824:D839">IF(C911="R",B911,"")</f>
        <v>0</v>
      </c>
      <c r="E824" s="189">
        <f>IF(ISBLANK(D824),"",VLOOKUP(D824,Données!$BJ$9:$BK$200,2,0))</f>
        <v>0</v>
      </c>
      <c r="G824" s="193"/>
      <c r="I824" s="194"/>
      <c r="J824" s="189"/>
    </row>
    <row r="825" spans="1:10" ht="12.75">
      <c r="A825" s="190"/>
      <c r="B825" s="2">
        <f t="shared" si="66"/>
        <v>0</v>
      </c>
      <c r="C825" s="200">
        <f>IF(ISBLANK(B825),"",VLOOKUP(B825,Données!$BG$9:$BH$200,2,0))</f>
        <v>0</v>
      </c>
      <c r="D825" s="48">
        <f t="shared" si="67"/>
        <v>0</v>
      </c>
      <c r="E825" s="189">
        <f>IF(ISBLANK(D825),"",VLOOKUP(D825,Données!$BJ$9:$BK$200,2,0))</f>
        <v>0</v>
      </c>
      <c r="G825" s="193"/>
      <c r="I825" s="194"/>
      <c r="J825" s="189"/>
    </row>
    <row r="826" spans="1:10" ht="12.75">
      <c r="A826" s="190"/>
      <c r="B826" s="2">
        <f t="shared" si="66"/>
        <v>0</v>
      </c>
      <c r="C826" s="200">
        <f>IF(ISBLANK(B826),"",VLOOKUP(B826,Données!$BG$9:$BH$200,2,0))</f>
        <v>0</v>
      </c>
      <c r="D826" s="48">
        <f t="shared" si="67"/>
        <v>0</v>
      </c>
      <c r="E826" s="189">
        <f>IF(ISBLANK(D826),"",VLOOKUP(D826,Données!$BJ$9:$BK$200,2,0))</f>
        <v>0</v>
      </c>
      <c r="G826" s="193"/>
      <c r="I826" s="194"/>
      <c r="J826" s="189"/>
    </row>
    <row r="827" spans="1:10" ht="12.75">
      <c r="A827" s="190"/>
      <c r="B827" s="2">
        <f t="shared" si="66"/>
        <v>0</v>
      </c>
      <c r="C827" s="200">
        <f>IF(ISBLANK(B827),"",VLOOKUP(B827,Données!$BG$9:$BH$200,2,0))</f>
        <v>0</v>
      </c>
      <c r="D827" s="48">
        <f t="shared" si="67"/>
        <v>0</v>
      </c>
      <c r="E827" s="189">
        <f>IF(ISBLANK(D827),"",VLOOKUP(D827,Données!$BJ$9:$BK$200,2,0))</f>
        <v>0</v>
      </c>
      <c r="G827" s="193"/>
      <c r="I827" s="194"/>
      <c r="J827" s="189"/>
    </row>
    <row r="828" spans="1:10" ht="12.75">
      <c r="A828" s="190"/>
      <c r="B828" s="2">
        <f t="shared" si="66"/>
        <v>0</v>
      </c>
      <c r="C828" s="200">
        <f>IF(ISBLANK(B828),"",VLOOKUP(B828,Données!$BG$9:$BH$200,2,0))</f>
        <v>0</v>
      </c>
      <c r="D828" s="48">
        <f t="shared" si="67"/>
        <v>0</v>
      </c>
      <c r="E828" s="189">
        <f>IF(ISBLANK(D828),"",VLOOKUP(D828,Données!$BJ$9:$BK$200,2,0))</f>
        <v>0</v>
      </c>
      <c r="G828" s="193"/>
      <c r="I828" s="194"/>
      <c r="J828" s="189"/>
    </row>
    <row r="829" spans="1:10" ht="12.75">
      <c r="A829" s="190"/>
      <c r="B829" s="2">
        <f t="shared" si="66"/>
        <v>0</v>
      </c>
      <c r="C829" s="200">
        <f>IF(ISBLANK(B829),"",VLOOKUP(B829,Données!$BG$9:$BH$200,2,0))</f>
        <v>0</v>
      </c>
      <c r="D829" s="48">
        <f t="shared" si="67"/>
        <v>0</v>
      </c>
      <c r="E829" s="189">
        <f>IF(ISBLANK(D829),"",VLOOKUP(D829,Données!$BJ$9:$BK$200,2,0))</f>
        <v>0</v>
      </c>
      <c r="G829" s="193"/>
      <c r="I829" s="194"/>
      <c r="J829" s="189"/>
    </row>
    <row r="830" spans="1:10" ht="12.75">
      <c r="A830" s="190"/>
      <c r="B830" s="2">
        <f t="shared" si="66"/>
        <v>0</v>
      </c>
      <c r="C830" s="200">
        <f>IF(ISBLANK(B830),"",VLOOKUP(B830,Données!$BG$9:$BH$200,2,0))</f>
        <v>0</v>
      </c>
      <c r="D830" s="48">
        <f t="shared" si="67"/>
        <v>0</v>
      </c>
      <c r="E830" s="189">
        <f>IF(ISBLANK(D830),"",VLOOKUP(D830,Données!$BJ$9:$BK$200,2,0))</f>
        <v>0</v>
      </c>
      <c r="G830" s="193"/>
      <c r="I830" s="194"/>
      <c r="J830" s="189"/>
    </row>
    <row r="831" spans="1:10" ht="12.75">
      <c r="A831" s="190"/>
      <c r="B831" s="2">
        <f t="shared" si="66"/>
        <v>0</v>
      </c>
      <c r="C831" s="200">
        <f>IF(ISBLANK(B831),"",VLOOKUP(B831,Données!$BG$9:$BH$200,2,0))</f>
        <v>0</v>
      </c>
      <c r="D831" s="48">
        <f t="shared" si="67"/>
        <v>0</v>
      </c>
      <c r="E831" s="189">
        <f>IF(ISBLANK(D831),"",VLOOKUP(D831,Données!$BJ$9:$BK$200,2,0))</f>
        <v>0</v>
      </c>
      <c r="G831" s="193"/>
      <c r="I831" s="194"/>
      <c r="J831" s="189"/>
    </row>
    <row r="832" spans="1:10" ht="12.75">
      <c r="A832" s="190"/>
      <c r="B832" s="2">
        <f t="shared" si="66"/>
        <v>0</v>
      </c>
      <c r="C832" s="200">
        <f>IF(ISBLANK(B832),"",VLOOKUP(B832,Données!$BG$9:$BH$200,2,0))</f>
        <v>0</v>
      </c>
      <c r="D832" s="48">
        <f t="shared" si="67"/>
        <v>0</v>
      </c>
      <c r="E832" s="189">
        <f>IF(ISBLANK(D832),"",VLOOKUP(D832,Données!$BJ$9:$BK$200,2,0))</f>
        <v>0</v>
      </c>
      <c r="G832" s="193"/>
      <c r="I832" s="194"/>
      <c r="J832" s="189"/>
    </row>
    <row r="833" spans="1:10" ht="12.75">
      <c r="A833" s="190"/>
      <c r="B833" s="2">
        <f t="shared" si="66"/>
        <v>0</v>
      </c>
      <c r="C833" s="200">
        <f>IF(ISBLANK(B833),"",VLOOKUP(B833,Données!$BG$9:$BH$200,2,0))</f>
        <v>0</v>
      </c>
      <c r="D833" s="48">
        <f t="shared" si="67"/>
        <v>0</v>
      </c>
      <c r="E833" s="189">
        <f>IF(ISBLANK(D833),"",VLOOKUP(D833,Données!$BJ$9:$BK$200,2,0))</f>
        <v>0</v>
      </c>
      <c r="G833" s="193"/>
      <c r="I833" s="194"/>
      <c r="J833" s="189"/>
    </row>
    <row r="834" spans="1:10" ht="12.75">
      <c r="A834" s="190"/>
      <c r="B834" s="2">
        <f t="shared" si="66"/>
        <v>0</v>
      </c>
      <c r="C834" s="200">
        <f>IF(ISBLANK(B834),"",VLOOKUP(B834,Données!$BG$9:$BH$200,2,0))</f>
        <v>0</v>
      </c>
      <c r="D834" s="48">
        <f t="shared" si="67"/>
        <v>0</v>
      </c>
      <c r="E834" s="189">
        <f>IF(ISBLANK(D834),"",VLOOKUP(D834,Données!$BJ$9:$BK$200,2,0))</f>
        <v>0</v>
      </c>
      <c r="G834" s="193"/>
      <c r="I834" s="194"/>
      <c r="J834" s="189"/>
    </row>
    <row r="835" spans="1:10" ht="12.75">
      <c r="A835" s="190"/>
      <c r="B835" s="2">
        <f t="shared" si="66"/>
        <v>0</v>
      </c>
      <c r="C835" s="200">
        <f>IF(ISBLANK(B835),"",VLOOKUP(B835,Données!$BG$9:$BH$200,2,0))</f>
        <v>0</v>
      </c>
      <c r="D835" s="48">
        <f t="shared" si="67"/>
        <v>0</v>
      </c>
      <c r="E835" s="189">
        <f>IF(ISBLANK(D835),"",VLOOKUP(D835,Données!$BJ$9:$BK$200,2,0))</f>
        <v>0</v>
      </c>
      <c r="G835" s="193"/>
      <c r="I835" s="194"/>
      <c r="J835" s="189"/>
    </row>
    <row r="836" spans="1:10" ht="12.75">
      <c r="A836" s="190"/>
      <c r="B836" s="2">
        <f t="shared" si="66"/>
        <v>0</v>
      </c>
      <c r="C836" s="200">
        <f>IF(ISBLANK(B836),"",VLOOKUP(B836,Données!$BG$9:$BH$200,2,0))</f>
        <v>0</v>
      </c>
      <c r="D836" s="48">
        <f t="shared" si="67"/>
        <v>0</v>
      </c>
      <c r="E836" s="189">
        <f>IF(ISBLANK(D836),"",VLOOKUP(D836,Données!$BJ$9:$BK$200,2,0))</f>
        <v>0</v>
      </c>
      <c r="G836" s="193"/>
      <c r="I836" s="194"/>
      <c r="J836" s="189"/>
    </row>
    <row r="837" spans="1:10" ht="12.75">
      <c r="A837" s="190"/>
      <c r="B837" s="2">
        <f t="shared" si="66"/>
        <v>0</v>
      </c>
      <c r="C837" s="200">
        <f>IF(ISBLANK(B837),"",VLOOKUP(B837,Données!$BG$9:$BH$200,2,0))</f>
        <v>0</v>
      </c>
      <c r="D837" s="48">
        <f t="shared" si="67"/>
        <v>0</v>
      </c>
      <c r="E837" s="189">
        <f>IF(ISBLANK(D837),"",VLOOKUP(D837,Données!$BJ$9:$BK$200,2,0))</f>
        <v>0</v>
      </c>
      <c r="G837" s="193"/>
      <c r="I837" s="194"/>
      <c r="J837" s="189"/>
    </row>
    <row r="838" spans="1:10" ht="12.75">
      <c r="A838" s="190"/>
      <c r="B838" s="2">
        <f t="shared" si="66"/>
        <v>0</v>
      </c>
      <c r="C838" s="200">
        <f>IF(ISBLANK(B838),"",VLOOKUP(B838,Données!$BG$9:$BH$200,2,0))</f>
        <v>0</v>
      </c>
      <c r="D838" s="48">
        <f t="shared" si="67"/>
        <v>0</v>
      </c>
      <c r="E838" s="189">
        <f>IF(ISBLANK(D838),"",VLOOKUP(D838,Données!$BJ$9:$BK$200,2,0))</f>
        <v>0</v>
      </c>
      <c r="G838" s="193"/>
      <c r="I838" s="194"/>
      <c r="J838" s="189"/>
    </row>
    <row r="839" spans="1:10" ht="12.75">
      <c r="A839" s="190"/>
      <c r="B839" s="2">
        <f t="shared" si="66"/>
        <v>0</v>
      </c>
      <c r="C839" s="200">
        <f>IF(ISBLANK(B839),"",VLOOKUP(B839,Données!$BG$9:$BH$200,2,0))</f>
        <v>0</v>
      </c>
      <c r="D839" s="48">
        <f t="shared" si="67"/>
        <v>0</v>
      </c>
      <c r="E839" s="189">
        <f>IF(ISBLANK(D839),"",VLOOKUP(D839,Données!$BJ$9:$BK$200,2,0))</f>
        <v>0</v>
      </c>
      <c r="G839" s="193"/>
      <c r="I839" s="194"/>
      <c r="J839" s="189"/>
    </row>
    <row r="840" spans="1:10" ht="12.75">
      <c r="A840" s="190"/>
      <c r="B840" s="2">
        <f>IF(C933="SD",B933,"")</f>
        <v>0</v>
      </c>
      <c r="C840" s="200">
        <f>IF(ISBLANK(B840),"",VLOOKUP(B840,Données!$BG$9:$BH$200,2,0))</f>
        <v>0</v>
      </c>
      <c r="D840" s="48">
        <f>IF(C933="R",B933,"")</f>
        <v>0</v>
      </c>
      <c r="E840" s="189">
        <f>IF(ISBLANK(D840),"",VLOOKUP(D840,Données!$BJ$9:$BK$200,2,0))</f>
        <v>0</v>
      </c>
      <c r="G840" s="193"/>
      <c r="I840" s="194"/>
      <c r="J840" s="189"/>
    </row>
    <row r="841" spans="1:10" ht="12.75">
      <c r="A841" s="190"/>
      <c r="B841" s="2"/>
      <c r="C841" s="200"/>
      <c r="D841" s="48"/>
      <c r="E841" s="189"/>
      <c r="G841" s="193"/>
      <c r="I841" s="194"/>
      <c r="J841" s="189"/>
    </row>
    <row r="842" spans="1:10" ht="12.75">
      <c r="A842" s="190"/>
      <c r="B842" s="2"/>
      <c r="C842" s="200"/>
      <c r="D842" s="48"/>
      <c r="E842" s="189"/>
      <c r="G842" s="193"/>
      <c r="I842" s="194"/>
      <c r="J842" s="189"/>
    </row>
    <row r="843" spans="1:10" ht="12.75">
      <c r="A843" s="190"/>
      <c r="B843" s="2">
        <f aca="true" t="shared" si="68" ref="B843:B849">IF(C934="SD",B934,"")</f>
        <v>0</v>
      </c>
      <c r="C843" s="200">
        <f>IF(ISBLANK(B843),"",VLOOKUP(B843,Données!$BG$9:$BH$200,2,0))</f>
        <v>0</v>
      </c>
      <c r="D843" s="48">
        <f aca="true" t="shared" si="69" ref="D843:D849">IF(C934="R",B934,"")</f>
        <v>0</v>
      </c>
      <c r="E843" s="189">
        <f>IF(ISBLANK(D843),"",VLOOKUP(D843,Données!$BJ$9:$BK$200,2,0))</f>
        <v>0</v>
      </c>
      <c r="G843" s="193"/>
      <c r="I843" s="194"/>
      <c r="J843" s="189"/>
    </row>
    <row r="844" spans="1:10" ht="12.75">
      <c r="A844" s="190"/>
      <c r="B844" s="2">
        <f t="shared" si="68"/>
        <v>0</v>
      </c>
      <c r="C844" s="200">
        <f>IF(ISBLANK(B844),"",VLOOKUP(B844,Données!$BG$9:$BH$200,2,0))</f>
        <v>0</v>
      </c>
      <c r="D844" s="48">
        <f t="shared" si="69"/>
        <v>0</v>
      </c>
      <c r="E844" s="189">
        <f>IF(ISBLANK(D844),"",VLOOKUP(D844,Données!$BJ$9:$BK$200,2,0))</f>
        <v>0</v>
      </c>
      <c r="G844" s="193"/>
      <c r="I844" s="194"/>
      <c r="J844" s="189"/>
    </row>
    <row r="845" spans="1:10" ht="12.75">
      <c r="A845" s="190"/>
      <c r="B845" s="2">
        <f t="shared" si="68"/>
        <v>0</v>
      </c>
      <c r="C845" s="200">
        <f>IF(ISBLANK(B845),"",VLOOKUP(B845,Données!$BG$9:$BH$200,2,0))</f>
        <v>0</v>
      </c>
      <c r="D845" s="48">
        <f t="shared" si="69"/>
        <v>0</v>
      </c>
      <c r="E845" s="189">
        <f>IF(ISBLANK(D845),"",VLOOKUP(D845,Données!$BJ$9:$BK$200,2,0))</f>
        <v>0</v>
      </c>
      <c r="G845" s="193"/>
      <c r="I845" s="194"/>
      <c r="J845" s="189"/>
    </row>
    <row r="846" spans="1:10" ht="12.75">
      <c r="A846" s="190"/>
      <c r="B846" s="2">
        <f t="shared" si="68"/>
        <v>0</v>
      </c>
      <c r="C846" s="200">
        <f>IF(ISBLANK(B846),"",VLOOKUP(B846,Données!$BG$9:$BH$200,2,0))</f>
        <v>0</v>
      </c>
      <c r="D846" s="48">
        <f t="shared" si="69"/>
        <v>0</v>
      </c>
      <c r="E846" s="189">
        <f>IF(ISBLANK(D846),"",VLOOKUP(D846,Données!$BJ$9:$BK$200,2,0))</f>
        <v>0</v>
      </c>
      <c r="G846" s="193"/>
      <c r="I846" s="194"/>
      <c r="J846" s="189"/>
    </row>
    <row r="847" spans="1:10" ht="12.75">
      <c r="A847" s="190"/>
      <c r="B847" s="2">
        <f t="shared" si="68"/>
        <v>0</v>
      </c>
      <c r="C847" s="200">
        <f>IF(ISBLANK(B847),"",VLOOKUP(B847,Données!$BG$9:$BH$200,2,0))</f>
        <v>0</v>
      </c>
      <c r="D847" s="48">
        <f t="shared" si="69"/>
        <v>0</v>
      </c>
      <c r="E847" s="189">
        <f>IF(ISBLANK(D847),"",VLOOKUP(D847,Données!$BJ$9:$BK$200,2,0))</f>
        <v>0</v>
      </c>
      <c r="G847" s="193"/>
      <c r="I847" s="194"/>
      <c r="J847" s="189"/>
    </row>
    <row r="848" spans="1:10" ht="12.75">
      <c r="A848" s="190"/>
      <c r="B848" s="2">
        <f t="shared" si="68"/>
        <v>0</v>
      </c>
      <c r="C848" s="200">
        <f>IF(ISBLANK(B848),"",VLOOKUP(B848,Données!$BG$9:$BH$200,2,0))</f>
        <v>0</v>
      </c>
      <c r="D848" s="48">
        <f t="shared" si="69"/>
        <v>0</v>
      </c>
      <c r="E848" s="189">
        <f>IF(ISBLANK(D848),"",VLOOKUP(D848,Données!$BJ$9:$BK$200,2,0))</f>
        <v>0</v>
      </c>
      <c r="G848" s="193"/>
      <c r="I848" s="194"/>
      <c r="J848" s="189"/>
    </row>
    <row r="849" spans="1:10" ht="12.75">
      <c r="A849" s="190"/>
      <c r="B849" s="2">
        <f t="shared" si="68"/>
        <v>0</v>
      </c>
      <c r="C849" s="200">
        <f>IF(ISBLANK(B849),"",VLOOKUP(B849,Données!$BG$9:$BH$200,2,0))</f>
        <v>0</v>
      </c>
      <c r="D849" s="48">
        <f t="shared" si="69"/>
        <v>0</v>
      </c>
      <c r="E849" s="189">
        <f>IF(ISBLANK(D849),"",VLOOKUP(D849,Données!$BJ$9:$BK$200,2,0))</f>
        <v>0</v>
      </c>
      <c r="G849" s="193"/>
      <c r="I849" s="194"/>
      <c r="J849" s="189"/>
    </row>
    <row r="850" spans="1:10" ht="12.75">
      <c r="A850" s="190"/>
      <c r="B850" s="2">
        <f>IF(C940="SD",B940,"")</f>
        <v>0</v>
      </c>
      <c r="C850" s="200">
        <f>IF(ISBLANK(B850),"",VLOOKUP(B850,Données!$BG$9:$BH$200,2,0))</f>
        <v>0</v>
      </c>
      <c r="D850" s="48">
        <f>IF(C940="R",B940,"")</f>
        <v>0</v>
      </c>
      <c r="E850" s="189">
        <f>IF(ISBLANK(D850),"",VLOOKUP(D850,Données!$BJ$9:$BK$200,2,0))</f>
        <v>0</v>
      </c>
      <c r="G850" s="193"/>
      <c r="I850" s="194"/>
      <c r="J850" s="189"/>
    </row>
    <row r="851" spans="1:10" ht="12.75">
      <c r="A851" s="190">
        <v>41852</v>
      </c>
      <c r="B851" s="201" t="s">
        <v>546</v>
      </c>
      <c r="C851" s="201"/>
      <c r="D851" s="201"/>
      <c r="E851" s="201"/>
      <c r="G851" s="193"/>
      <c r="I851" s="194"/>
      <c r="J851" s="189"/>
    </row>
    <row r="852" spans="1:10" ht="12.75">
      <c r="A852" s="190"/>
      <c r="B852" s="33" t="s">
        <v>8</v>
      </c>
      <c r="C852" s="33" t="s">
        <v>547</v>
      </c>
      <c r="D852" s="33" t="s">
        <v>17</v>
      </c>
      <c r="E852" s="202" t="s">
        <v>14</v>
      </c>
      <c r="G852" s="193"/>
      <c r="I852" s="194"/>
      <c r="J852" s="189"/>
    </row>
    <row r="853" spans="1:10" ht="13.5">
      <c r="A853" s="190"/>
      <c r="B853" s="203" t="s">
        <v>563</v>
      </c>
      <c r="C853" s="206" t="s">
        <v>96</v>
      </c>
      <c r="D853" s="5">
        <f>IF(OR(ISBLANK(B853),NOT(OR(C853="SD",C853="P"))),"",VLOOKUP(B853,Données!$AN$9:$AO$200,2,0))</f>
        <v>42</v>
      </c>
      <c r="E853" s="5">
        <f>IF(OR(ISBLANK(B853),OR(C853="Rec",C853="P")),"",IF(C853="SD",VLOOKUP($B853,Données!$AU$9:$AV$200,2,0),IF(C853="Ec",VLOOKUP($B853,Données!$AX$9:$AY$200,2,0),IF(C853="RecEc",VLOOKUP($B853,Données!$BA$9:$BB$200,2,0),VLOOKUP($B853,Données!$AQ$9:$AR$200,2,0)))))</f>
        <v>0</v>
      </c>
      <c r="G853" s="193"/>
      <c r="I853" s="194"/>
      <c r="J853" s="189"/>
    </row>
    <row r="854" spans="1:10" ht="13.5">
      <c r="A854" s="190"/>
      <c r="B854" s="203" t="s">
        <v>574</v>
      </c>
      <c r="C854" s="206" t="s">
        <v>96</v>
      </c>
      <c r="D854" s="5">
        <f>IF(OR(ISBLANK(B854),NOT(OR(C854="SD",C854="P"))),"",VLOOKUP(B854,Données!$AN$9:$AO$200,2,0))</f>
        <v>25</v>
      </c>
      <c r="E854" s="5">
        <f>IF(OR(ISBLANK(B854),OR(C854="Rec",C854="P")),"",IF(C854="SD",VLOOKUP($B854,Données!$AU$9:$AV$200,2,0),IF(C854="Ec",VLOOKUP($B854,Données!$AX$9:$AY$200,2,0),IF(C854="RecEc",VLOOKUP($B854,Données!$BA$9:$BB$200,2,0),VLOOKUP($B854,Données!$AQ$9:$AR$200,2,0)))))</f>
        <v>0</v>
      </c>
      <c r="G854" s="193"/>
      <c r="I854" s="194"/>
      <c r="J854" s="189"/>
    </row>
    <row r="855" spans="1:10" ht="13.5">
      <c r="A855" s="190"/>
      <c r="B855" s="203" t="s">
        <v>507</v>
      </c>
      <c r="C855" s="165" t="s">
        <v>86</v>
      </c>
      <c r="D855" s="5">
        <f>IF(OR(ISBLANK(B855),NOT(OR(C855="SD",C855="P"))),"",VLOOKUP(B855,Données!$AN$9:$AO$200,2,0))</f>
        <v>84</v>
      </c>
      <c r="E855" s="5">
        <f>IF(OR(ISBLANK(B855),OR(C855="Rec",C855="P")),"",IF(C855="SD",VLOOKUP($B855,Données!$AU$9:$AV$200,2,0),IF(C855="Ec",VLOOKUP($B855,Données!$AX$9:$AY$200,2,0),IF(C855="RecEc",VLOOKUP($B855,Données!$BA$9:$BB$200,2,0),VLOOKUP($B855,Données!$AQ$9:$AR$200,2,0)))))</f>
        <v>0</v>
      </c>
      <c r="G855" s="193"/>
      <c r="I855" s="194"/>
      <c r="J855" s="189"/>
    </row>
    <row r="856" spans="1:10" ht="13.5">
      <c r="A856" s="190"/>
      <c r="B856" s="203" t="s">
        <v>584</v>
      </c>
      <c r="C856" s="165" t="s">
        <v>86</v>
      </c>
      <c r="D856" s="208">
        <f>IF(OR(ISBLANK(B856),NOT(OR(C856="SD",C856="P"))),"",VLOOKUP(B856,Données!$AN$9:$AO$200,2,0))</f>
        <v>56</v>
      </c>
      <c r="E856" s="5">
        <f>IF(OR(ISBLANK(B856),OR(C856="Rec",C856="P")),"",IF(C856="SD",VLOOKUP($B856,Données!$AU$9:$AV$200,2,0),IF(C856="Ec",VLOOKUP($B856,Données!$AX$9:$AY$200,2,0),IF(C856="RecEc",VLOOKUP($B856,Données!$BA$9:$BB$200,2,0),VLOOKUP($B856,Données!$AQ$9:$AR$200,2,0)))))</f>
        <v>0</v>
      </c>
      <c r="G856" s="193"/>
      <c r="I856" s="194"/>
      <c r="J856" s="189"/>
    </row>
    <row r="857" spans="1:10" ht="13.5">
      <c r="A857" s="190"/>
      <c r="B857" s="203" t="s">
        <v>519</v>
      </c>
      <c r="C857" s="165" t="s">
        <v>86</v>
      </c>
      <c r="D857" s="208">
        <f>IF(OR(ISBLANK(B857),NOT(OR(C857="SD",C857="P"))),"",VLOOKUP(B857,Données!$AN$9:$AO$200,2,0))</f>
        <v>504</v>
      </c>
      <c r="E857" s="5">
        <f>IF(OR(ISBLANK(B857),OR(C857="Rec",C857="P")),"",IF(C857="SD",VLOOKUP($B857,Données!$AU$9:$AV$200,2,0),IF(C857="Ec",VLOOKUP($B857,Données!$AX$9:$AY$200,2,0),IF(C857="RecEc",VLOOKUP($B857,Données!$BA$9:$BB$200,2,0),VLOOKUP($B857,Données!$AQ$9:$AR$200,2,0)))))</f>
        <v>0</v>
      </c>
      <c r="G857" s="193"/>
      <c r="I857" s="194"/>
      <c r="J857" s="189"/>
    </row>
    <row r="858" spans="1:10" ht="13.5">
      <c r="A858" s="190"/>
      <c r="B858" s="203" t="s">
        <v>580</v>
      </c>
      <c r="C858" s="206" t="s">
        <v>96</v>
      </c>
      <c r="D858" s="208">
        <f>IF(OR(ISBLANK(B858),NOT(OR(C858="SD",C858="P"))),"",VLOOKUP(B858,Données!$AN$9:$AO$200,2,0))</f>
        <v>252</v>
      </c>
      <c r="E858" s="5">
        <f>IF(OR(ISBLANK(B858),OR(C858="Rec",C858="P")),"",IF(C858="SD",VLOOKUP($B858,Données!$AU$9:$AV$200,2,0),IF(C858="Ec",VLOOKUP($B858,Données!$AX$9:$AY$200,2,0),IF(C858="RecEc",VLOOKUP($B858,Données!$BA$9:$BB$200,2,0),VLOOKUP($B858,Données!$AQ$9:$AR$200,2,0)))))</f>
        <v>0</v>
      </c>
      <c r="G858" s="193"/>
      <c r="I858" s="194"/>
      <c r="J858" s="189"/>
    </row>
    <row r="859" spans="1:10" ht="13.5">
      <c r="A859" s="190"/>
      <c r="B859" s="203" t="s">
        <v>525</v>
      </c>
      <c r="C859" s="165" t="s">
        <v>86</v>
      </c>
      <c r="D859" s="208">
        <f>IF(OR(ISBLANK(B859),NOT(OR(C859="SD",C859="P"))),"",VLOOKUP(B859,Données!$AN$9:$AO$200,2,0))</f>
        <v>630</v>
      </c>
      <c r="E859" s="5">
        <f>IF(OR(ISBLANK(B859),OR(C859="Rec",C859="P")),"",IF(C859="SD",VLOOKUP($B859,Données!$AU$9:$AV$200,2,0),IF(C859="Ec",VLOOKUP($B859,Données!$AX$9:$AY$200,2,0),IF(C859="RecEc",VLOOKUP($B859,Données!$BA$9:$BB$200,2,0),VLOOKUP($B859,Données!$AQ$9:$AR$200,2,0)))))</f>
        <v>0</v>
      </c>
      <c r="G859" s="193"/>
      <c r="I859" s="194"/>
      <c r="J859" s="189"/>
    </row>
    <row r="860" spans="1:10" ht="13.5">
      <c r="A860" s="190"/>
      <c r="B860" s="203" t="s">
        <v>529</v>
      </c>
      <c r="C860" s="165" t="s">
        <v>86</v>
      </c>
      <c r="D860" s="208">
        <f>IF(OR(ISBLANK(B860),NOT(OR(C860="SD",C860="P"))),"",VLOOKUP(B860,Données!$AN$9:$AO$200,2,0))</f>
        <v>202</v>
      </c>
      <c r="E860" s="5">
        <f>IF(OR(ISBLANK(B860),OR(C860="Rec",C860="P")),"",IF(C860="SD",VLOOKUP($B860,Données!$AU$9:$AV$200,2,0),IF(C860="Ec",VLOOKUP($B860,Données!$AX$9:$AY$200,2,0),IF(C860="RecEc",VLOOKUP($B860,Données!$BA$9:$BB$200,2,0),VLOOKUP($B860,Données!$AQ$9:$AR$200,2,0)))))</f>
        <v>0</v>
      </c>
      <c r="G860" s="193"/>
      <c r="I860" s="194"/>
      <c r="J860" s="189"/>
    </row>
    <row r="861" spans="1:10" ht="13.5">
      <c r="A861" s="190"/>
      <c r="B861" s="203" t="s">
        <v>588</v>
      </c>
      <c r="C861" s="165" t="s">
        <v>86</v>
      </c>
      <c r="D861" s="208">
        <f>IF(OR(ISBLANK(B861),NOT(OR(C861="SD",C861="P"))),"",VLOOKUP(B861,Données!$AN$9:$AO$200,2,0))</f>
        <v>17</v>
      </c>
      <c r="E861" s="5">
        <f>IF(OR(ISBLANK(B861),OR(C861="Rec",C861="P")),"",IF(C861="SD",VLOOKUP($B861,Données!$AU$9:$AV$200,2,0),IF(C861="Ec",VLOOKUP($B861,Données!$AX$9:$AY$200,2,0),IF(C861="RecEc",VLOOKUP($B861,Données!$BA$9:$BB$200,2,0),VLOOKUP($B861,Données!$AQ$9:$AR$200,2,0)))))</f>
        <v>0</v>
      </c>
      <c r="G861" s="193"/>
      <c r="I861" s="194"/>
      <c r="J861" s="189"/>
    </row>
    <row r="862" spans="1:10" ht="13.5">
      <c r="A862" s="190"/>
      <c r="B862" s="203" t="s">
        <v>585</v>
      </c>
      <c r="C862" s="209" t="s">
        <v>92</v>
      </c>
      <c r="D862" s="5">
        <f>IF(OR(ISBLANK(B862),NOT(OR(C862="SD",C862="P"))),"",VLOOKUP(B862,Données!$AN$9:$AO$200,2,0))</f>
      </c>
      <c r="E862" s="5">
        <f>IF(OR(ISBLANK(B862),OR(C862="Rec",C862="P")),"",IF(C862="SD",VLOOKUP($B862,Données!$AU$9:$AV$200,2,0),IF(C862="Ec",VLOOKUP($B862,Données!$AX$9:$AY$200,2,0),IF(C862="RecEc",VLOOKUP($B862,Données!$BA$9:$BB$200,2,0),VLOOKUP($B862,Données!$AQ$9:$AR$200,2,0)))))</f>
        <v>0</v>
      </c>
      <c r="G862" s="193"/>
      <c r="I862" s="194"/>
      <c r="J862" s="189"/>
    </row>
    <row r="863" spans="1:10" ht="13.5">
      <c r="A863" s="190"/>
      <c r="B863" s="203" t="s">
        <v>554</v>
      </c>
      <c r="C863" s="209" t="s">
        <v>92</v>
      </c>
      <c r="D863" s="5">
        <f>IF(OR(ISBLANK(B863),NOT(OR(C863="SD",C863="P"))),"",VLOOKUP(B863,Données!$AN$9:$AO$200,2,0))</f>
      </c>
      <c r="E863" s="5">
        <f>IF(OR(ISBLANK(B863),OR(C863="Rec",C863="P")),"",IF(C863="SD",VLOOKUP($B863,Données!$AU$9:$AV$200,2,0),IF(C863="Ec",VLOOKUP($B863,Données!$AX$9:$AY$200,2,0),IF(C863="RecEc",VLOOKUP($B863,Données!$BA$9:$BB$200,2,0),VLOOKUP($B863,Données!$AQ$9:$AR$200,2,0)))))</f>
        <v>0</v>
      </c>
      <c r="G863" s="193"/>
      <c r="I863" s="194"/>
      <c r="J863" s="189"/>
    </row>
    <row r="864" spans="1:10" ht="13.5">
      <c r="A864" s="190"/>
      <c r="B864" s="203" t="s">
        <v>578</v>
      </c>
      <c r="C864" s="205" t="s">
        <v>539</v>
      </c>
      <c r="D864" s="5">
        <f>IF(OR(ISBLANK(B864),NOT(OR(C864="SD",C864="P"))),"",VLOOKUP(B864,Données!$AN$9:$AO$200,2,0))</f>
      </c>
      <c r="E864" s="5">
        <f>IF(OR(ISBLANK(B864),OR(C864="Rec",C864="P")),"",IF(C864="SD",VLOOKUP($B864,Données!$AU$9:$AV$200,2,0),IF(C864="Ec",VLOOKUP($B864,Données!$AX$9:$AY$200,2,0),IF(C864="RecEc",VLOOKUP($B864,Données!$BA$9:$BB$200,2,0),VLOOKUP($B864,Données!$AQ$9:$AR$200,2,0)))))</f>
        <v>0</v>
      </c>
      <c r="G864" s="193"/>
      <c r="I864" s="194"/>
      <c r="J864" s="189"/>
    </row>
    <row r="865" spans="1:10" ht="13.5">
      <c r="A865" s="190"/>
      <c r="B865" s="203" t="s">
        <v>577</v>
      </c>
      <c r="C865" s="205" t="s">
        <v>539</v>
      </c>
      <c r="D865" s="5">
        <f>IF(OR(ISBLANK(B865),NOT(OR(C865="SD",C865="P"))),"",VLOOKUP(B865,Données!$AN$9:$AO$200,2,0))</f>
      </c>
      <c r="E865" s="5">
        <f>IF(OR(ISBLANK(B865),OR(C865="Rec",C865="P")),"",IF(C865="SD",VLOOKUP($B865,Données!$AU$9:$AV$200,2,0),IF(C865="Ec",VLOOKUP($B865,Données!$AX$9:$AY$200,2,0),IF(C865="RecEc",VLOOKUP($B865,Données!$BA$9:$BB$200,2,0),VLOOKUP($B865,Données!$AQ$9:$AR$200,2,0)))))</f>
        <v>0</v>
      </c>
      <c r="G865" s="193"/>
      <c r="I865" s="194"/>
      <c r="J865" s="189"/>
    </row>
    <row r="866" spans="1:10" ht="13.5">
      <c r="A866" s="190"/>
      <c r="B866" s="203" t="s">
        <v>579</v>
      </c>
      <c r="C866" s="205" t="s">
        <v>539</v>
      </c>
      <c r="D866" s="5">
        <f>IF(OR(ISBLANK(B866),NOT(OR(C866="SD",C866="P"))),"",VLOOKUP(B866,Données!$AN$9:$AO$200,2,0))</f>
      </c>
      <c r="E866" s="5">
        <f>IF(OR(ISBLANK(B866),OR(C866="Rec",C866="P")),"",IF(C866="SD",VLOOKUP($B866,Données!$AU$9:$AV$200,2,0),IF(C866="Ec",VLOOKUP($B866,Données!$AX$9:$AY$200,2,0),IF(C866="RecEc",VLOOKUP($B866,Données!$BA$9:$BB$200,2,0),VLOOKUP($B866,Données!$AQ$9:$AR$200,2,0)))))</f>
        <v>0</v>
      </c>
      <c r="G866" s="193"/>
      <c r="I866" s="194"/>
      <c r="J866" s="189"/>
    </row>
    <row r="867" spans="1:10" ht="13.5">
      <c r="A867" s="190"/>
      <c r="B867" s="203" t="s">
        <v>586</v>
      </c>
      <c r="C867" s="205" t="s">
        <v>539</v>
      </c>
      <c r="D867" s="5">
        <f>IF(OR(ISBLANK(B867),NOT(OR(C867="SD",C867="P"))),"",VLOOKUP(B867,Données!$AN$9:$AO$200,2,0))</f>
      </c>
      <c r="E867" s="5">
        <f>IF(OR(ISBLANK(B867),OR(C867="Rec",C867="P")),"",IF(C867="SD",VLOOKUP($B867,Données!$AU$9:$AV$200,2,0),IF(C867="Ec",VLOOKUP($B867,Données!$AX$9:$AY$200,2,0),IF(C867="RecEc",VLOOKUP($B867,Données!$BA$9:$BB$200,2,0),VLOOKUP($B867,Données!$AQ$9:$AR$200,2,0)))))</f>
        <v>0</v>
      </c>
      <c r="G867" s="193"/>
      <c r="I867" s="194"/>
      <c r="J867" s="189"/>
    </row>
    <row r="868" spans="1:10" ht="13.5">
      <c r="A868" s="190"/>
      <c r="B868" s="203" t="s">
        <v>566</v>
      </c>
      <c r="C868" s="205" t="s">
        <v>539</v>
      </c>
      <c r="D868" s="5">
        <f>IF(OR(ISBLANK(B868),NOT(OR(C868="SD",C868="P"))),"",VLOOKUP(B868,Données!$AN$9:$AO$200,2,0))</f>
      </c>
      <c r="E868" s="5">
        <f>IF(OR(ISBLANK(B868),OR(C868="Rec",C868="P")),"",IF(C868="SD",VLOOKUP($B868,Données!$AU$9:$AV$200,2,0),IF(C868="Ec",VLOOKUP($B868,Données!$AX$9:$AY$200,2,0),IF(C868="RecEc",VLOOKUP($B868,Données!$BA$9:$BB$200,2,0),VLOOKUP($B868,Données!$AQ$9:$AR$200,2,0)))))</f>
        <v>0</v>
      </c>
      <c r="G868" s="193"/>
      <c r="I868" s="194"/>
      <c r="J868" s="189"/>
    </row>
    <row r="869" spans="1:10" ht="13.5">
      <c r="A869" s="190"/>
      <c r="B869" s="203" t="s">
        <v>525</v>
      </c>
      <c r="C869" s="205" t="s">
        <v>539</v>
      </c>
      <c r="D869" s="5">
        <f>IF(OR(ISBLANK(B869),NOT(OR(C869="SD",C869="P"))),"",VLOOKUP(B869,Données!$AN$9:$AO$200,2,0))</f>
      </c>
      <c r="E869" s="5">
        <f>IF(OR(ISBLANK(B869),OR(C869="Rec",C869="P")),"",IF(C869="SD",VLOOKUP($B869,Données!$AU$9:$AV$200,2,0),IF(C869="Ec",VLOOKUP($B869,Données!$AX$9:$AY$200,2,0),IF(C869="RecEc",VLOOKUP($B869,Données!$BA$9:$BB$200,2,0),VLOOKUP($B869,Données!$AQ$9:$AR$200,2,0)))))</f>
        <v>0</v>
      </c>
      <c r="G869" s="193"/>
      <c r="I869" s="194"/>
      <c r="J869" s="189"/>
    </row>
    <row r="870" spans="1:10" ht="13.5">
      <c r="A870" s="190"/>
      <c r="B870" s="203" t="s">
        <v>575</v>
      </c>
      <c r="C870" s="205" t="s">
        <v>539</v>
      </c>
      <c r="D870" s="5">
        <f>IF(OR(ISBLANK(B870),NOT(OR(C870="SD",C870="P"))),"",VLOOKUP(B870,Données!$AN$9:$AO$200,2,0))</f>
      </c>
      <c r="E870" s="5">
        <f>IF(OR(ISBLANK(B870),OR(C870="Rec",C870="P")),"",IF(C870="SD",VLOOKUP($B870,Données!$AU$9:$AV$200,2,0),IF(C870="Ec",VLOOKUP($B870,Données!$AX$9:$AY$200,2,0),IF(C870="RecEc",VLOOKUP($B870,Données!$BA$9:$BB$200,2,0),VLOOKUP($B870,Données!$AQ$9:$AR$200,2,0)))))</f>
        <v>0</v>
      </c>
      <c r="G870" s="193"/>
      <c r="I870" s="194"/>
      <c r="J870" s="189"/>
    </row>
    <row r="871" spans="1:10" ht="13.5">
      <c r="A871" s="190"/>
      <c r="B871" s="203" t="s">
        <v>588</v>
      </c>
      <c r="C871" s="205" t="s">
        <v>539</v>
      </c>
      <c r="D871" s="5">
        <f>IF(OR(ISBLANK(B871),NOT(OR(C871="SD",C871="P"))),"",VLOOKUP(B871,Données!$AN$9:$AO$200,2,0))</f>
      </c>
      <c r="E871" s="5">
        <f>IF(OR(ISBLANK(B871),OR(C871="Rec",C871="P")),"",IF(C871="SD",VLOOKUP($B871,Données!$AU$9:$AV$200,2,0),IF(C871="Ec",VLOOKUP($B871,Données!$AX$9:$AY$200,2,0),IF(C871="RecEc",VLOOKUP($B871,Données!$BA$9:$BB$200,2,0),VLOOKUP($B871,Données!$AQ$9:$AR$200,2,0)))))</f>
        <v>0</v>
      </c>
      <c r="G871" s="193"/>
      <c r="I871" s="194"/>
      <c r="J871" s="189"/>
    </row>
    <row r="872" spans="1:10" ht="13.5">
      <c r="A872" s="190"/>
      <c r="B872" s="203" t="s">
        <v>588</v>
      </c>
      <c r="C872" s="209" t="s">
        <v>92</v>
      </c>
      <c r="D872" s="5">
        <f>IF(OR(ISBLANK(B872),NOT(OR(C872="SD",C872="P"))),"",VLOOKUP(B872,Données!$AN$9:$AO$200,2,0))</f>
      </c>
      <c r="E872" s="5">
        <f>IF(OR(ISBLANK(B872),OR(C872="Rec",C872="P")),"",IF(C872="SD",VLOOKUP($B872,Données!$AU$9:$AV$200,2,0),IF(C872="Ec",VLOOKUP($B872,Données!$AX$9:$AY$200,2,0),IF(C872="RecEc",VLOOKUP($B872,Données!$BA$9:$BB$200,2,0),VLOOKUP($B872,Données!$AQ$9:$AR$200,2,0)))))</f>
        <v>0</v>
      </c>
      <c r="G872" s="193"/>
      <c r="I872" s="194"/>
      <c r="J872" s="189"/>
    </row>
    <row r="873" spans="1:10" ht="13.5">
      <c r="A873" s="190"/>
      <c r="B873" s="203"/>
      <c r="C873" s="5"/>
      <c r="D873" s="5">
        <f>IF(OR(ISBLANK(B873),NOT(OR(C873="SD",C873="P"))),"",VLOOKUP(B873,Données!$AN$9:$AO$200,2,0))</f>
      </c>
      <c r="E873" s="5">
        <f>IF(OR(ISBLANK(B873),OR(C873="Rec",C873="P")),"",IF(C873="SD",VLOOKUP($B873,Données!$AU$9:$AV$200,2,0),IF(C873="Ec",VLOOKUP($B873,Données!$AX$9:$AY$200,2,0),IF(C873="RecEc",VLOOKUP($B873,Données!$BA$9:$BB$200,2,0),VLOOKUP($B873,Données!$AQ$9:$AR$200,2,0)))))</f>
        <v>0</v>
      </c>
      <c r="F873" s="199"/>
      <c r="G873" s="193"/>
      <c r="I873" s="194"/>
      <c r="J873" s="189"/>
    </row>
    <row r="874" spans="1:10" ht="13.5">
      <c r="A874" s="190"/>
      <c r="B874" s="203"/>
      <c r="C874" s="5"/>
      <c r="E874" s="5">
        <f>IF(OR(ISBLANK(B874),OR(C874="Rec",C874="P")),"",IF(C874="SD",VLOOKUP($B874,Données!$AU$9:$AV$200,2,0),IF(C874="Ec",VLOOKUP($B874,Données!$AX$9:$AY$200,2,0),IF(C874="RecEc",VLOOKUP($B874,Données!$BA$9:$BB$200,2,0),VLOOKUP($B874,Données!$AQ$9:$AR$200,2,0)))))</f>
        <v>0</v>
      </c>
      <c r="F874" s="199"/>
      <c r="G874" s="193"/>
      <c r="I874" s="194"/>
      <c r="J874" s="189"/>
    </row>
    <row r="875" spans="1:10" ht="13.5">
      <c r="A875" s="190"/>
      <c r="B875" s="203"/>
      <c r="C875" s="5"/>
      <c r="E875" s="5">
        <f>IF(OR(ISBLANK(B875),OR(C875="Rec",C875="P")),"",IF(C875="SD",VLOOKUP($B875,Données!$AU$9:$AV$200,2,0),IF(C875="Ec",VLOOKUP($B875,Données!$AX$9:$AY$200,2,0),IF(C875="RecEc",VLOOKUP($B875,Données!$BA$9:$BB$200,2,0),VLOOKUP($B875,Données!$AQ$9:$AR$200,2,0)))))</f>
        <v>0</v>
      </c>
      <c r="F875" s="199"/>
      <c r="G875" s="193"/>
      <c r="I875" s="194"/>
      <c r="J875" s="189"/>
    </row>
    <row r="876" spans="1:10" ht="13.5">
      <c r="A876" s="190"/>
      <c r="B876" s="203"/>
      <c r="C876" s="5"/>
      <c r="D876" s="5">
        <f>IF(OR(ISBLANK(B876),NOT(OR(C876="SD",C876="P"))),"",VLOOKUP(B876,Données!$AN$9:$AO$200,2,0))</f>
      </c>
      <c r="E876" s="5">
        <f>IF(OR(ISBLANK(B876),OR(C876="Rec",C876="P")),"",IF(C876="SD",VLOOKUP($B876,Données!$AU$9:$AV$200,2,0),IF(C876="Ec",VLOOKUP($B876,Données!$AX$9:$AY$200,2,0),IF(C876="RecEc",VLOOKUP($B876,Données!$BA$9:$BB$200,2,0),VLOOKUP($B876,Données!$AQ$9:$AR$200,2,0)))))</f>
        <v>0</v>
      </c>
      <c r="F876" s="199"/>
      <c r="G876" s="193"/>
      <c r="I876" s="194"/>
      <c r="J876" s="189"/>
    </row>
    <row r="877" spans="1:10" ht="13.5">
      <c r="A877" s="190"/>
      <c r="B877" s="203"/>
      <c r="C877" s="5"/>
      <c r="D877" s="5">
        <f>IF(OR(ISBLANK(B877),NOT(OR(C877="SD",C877="P"))),"",VLOOKUP(B877,Données!$AN$9:$AO$200,2,0))</f>
      </c>
      <c r="E877" s="5">
        <f>IF(OR(ISBLANK(B877),OR(C877="Rec",C877="P")),"",IF(C877="SD",VLOOKUP($B877,Données!$AU$9:$AV$200,2,0),IF(C877="Ec",VLOOKUP($B877,Données!$AX$9:$AY$200,2,0),IF(C877="RecEc",VLOOKUP($B877,Données!$BA$9:$BB$200,2,0),VLOOKUP($B877,Données!$AQ$9:$AR$200,2,0)))))</f>
        <v>0</v>
      </c>
      <c r="F877" s="199"/>
      <c r="G877" s="193"/>
      <c r="I877" s="194"/>
      <c r="J877" s="189"/>
    </row>
    <row r="878" spans="1:10" ht="13.5">
      <c r="A878" s="190"/>
      <c r="B878" s="203"/>
      <c r="C878" s="5"/>
      <c r="D878" s="5">
        <f>IF(OR(ISBLANK(B878),NOT(OR(C878="SD",C878="P"))),"",VLOOKUP(B878,Données!$AN$9:$AO$200,2,0))</f>
      </c>
      <c r="E878" s="5">
        <f>IF(OR(ISBLANK(B878),OR(C878="Rec",C878="P")),"",IF(C878="SD",VLOOKUP($B878,Données!$AU$9:$AV$200,2,0),IF(C878="Ec",VLOOKUP($B878,Données!$AX$9:$AY$200,2,0),IF(C878="RecEc",VLOOKUP($B878,Données!$BA$9:$BB$200,2,0),VLOOKUP($B878,Données!$AQ$9:$AR$200,2,0)))))</f>
        <v>0</v>
      </c>
      <c r="F878" s="199"/>
      <c r="G878" s="193"/>
      <c r="I878" s="194"/>
      <c r="J878" s="189"/>
    </row>
    <row r="879" spans="1:10" ht="13.5">
      <c r="A879" s="190"/>
      <c r="B879" s="203"/>
      <c r="C879" s="5"/>
      <c r="D879" s="5">
        <f>IF(OR(ISBLANK(B879),NOT(OR(C879="SD",C879="P"))),"",VLOOKUP(B879,Données!$AN$9:$AO$200,2,0))</f>
      </c>
      <c r="E879" s="5">
        <f>IF(OR(ISBLANK(B879),OR(C879="Rec",C879="P")),"",IF(C879="SD",VLOOKUP($B879,Données!$AU$9:$AV$200,2,0),IF(C879="Ec",VLOOKUP($B879,Données!$AX$9:$AY$200,2,0),IF(C879="RecEc",VLOOKUP($B879,Données!$BA$9:$BB$200,2,0),VLOOKUP($B879,Données!$AQ$9:$AR$200,2,0)))))</f>
        <v>0</v>
      </c>
      <c r="F879" s="199"/>
      <c r="G879" s="193"/>
      <c r="I879" s="194"/>
      <c r="J879" s="189"/>
    </row>
    <row r="880" spans="1:10" ht="12.75">
      <c r="A880" s="204">
        <v>41866</v>
      </c>
      <c r="B880" s="191" t="s">
        <v>541</v>
      </c>
      <c r="C880" s="191"/>
      <c r="D880" s="191"/>
      <c r="E880" s="191"/>
      <c r="F880" s="199"/>
      <c r="G880" s="193"/>
      <c r="I880" s="194"/>
      <c r="J880" s="189"/>
    </row>
    <row r="881" spans="1:10" ht="12.75">
      <c r="A881" s="204"/>
      <c r="B881" s="195" t="s">
        <v>543</v>
      </c>
      <c r="C881" s="196" t="s">
        <v>544</v>
      </c>
      <c r="D881" s="197" t="s">
        <v>545</v>
      </c>
      <c r="E881" s="198" t="s">
        <v>544</v>
      </c>
      <c r="G881" s="193"/>
      <c r="I881" s="194"/>
      <c r="J881" s="189"/>
    </row>
    <row r="882" spans="1:10" ht="12.75">
      <c r="A882" s="204"/>
      <c r="B882" s="2">
        <f aca="true" t="shared" si="70" ref="B882:B900">IF(C969="SD",B969,"")</f>
        <v>0</v>
      </c>
      <c r="C882" s="200">
        <f>IF(ISBLANK(B882),"",VLOOKUP(B882,Données!$BG$9:$BH$200,2,0))</f>
        <v>0</v>
      </c>
      <c r="D882" s="48">
        <f aca="true" t="shared" si="71" ref="D882:D900">IF(C969="R",B969,"")</f>
        <v>0</v>
      </c>
      <c r="E882" s="189">
        <f>IF(ISBLANK(D882),"",VLOOKUP(D882,Données!$BJ$9:$BK$200,2,0))</f>
        <v>0</v>
      </c>
      <c r="G882" s="193"/>
      <c r="I882" s="194"/>
      <c r="J882" s="189"/>
    </row>
    <row r="883" spans="1:10" ht="12.75">
      <c r="A883" s="204"/>
      <c r="B883" s="2">
        <f t="shared" si="70"/>
        <v>0</v>
      </c>
      <c r="C883" s="200">
        <f>IF(ISBLANK(B883),"",VLOOKUP(B883,Données!$BG$9:$BH$200,2,0))</f>
        <v>2.625</v>
      </c>
      <c r="D883" s="48">
        <f t="shared" si="71"/>
        <v>0</v>
      </c>
      <c r="E883" s="189">
        <f>IF(ISBLANK(D883),"",VLOOKUP(D883,Données!$BJ$9:$BK$200,2,0))</f>
        <v>0</v>
      </c>
      <c r="G883" s="193"/>
      <c r="I883" s="194"/>
      <c r="J883" s="189"/>
    </row>
    <row r="884" spans="1:10" ht="12.75">
      <c r="A884" s="204"/>
      <c r="B884" s="2">
        <f t="shared" si="70"/>
        <v>0</v>
      </c>
      <c r="C884" s="200">
        <f>IF(ISBLANK(B884),"",VLOOKUP(B884,Données!$BG$9:$BH$200,2,0))</f>
        <v>21</v>
      </c>
      <c r="D884" s="48">
        <f t="shared" si="71"/>
        <v>0</v>
      </c>
      <c r="E884" s="189">
        <f>IF(ISBLANK(D884),"",VLOOKUP(D884,Données!$BJ$9:$BK$200,2,0))</f>
        <v>0</v>
      </c>
      <c r="G884" s="193"/>
      <c r="I884" s="194"/>
      <c r="J884" s="189"/>
    </row>
    <row r="885" spans="1:10" ht="12.75">
      <c r="A885" s="204"/>
      <c r="B885" s="2">
        <f t="shared" si="70"/>
        <v>0</v>
      </c>
      <c r="C885" s="200">
        <f>IF(ISBLANK(B885),"",VLOOKUP(B885,Données!$BG$9:$BH$200,2,0))</f>
        <v>0.7000000000000001</v>
      </c>
      <c r="D885" s="48">
        <f t="shared" si="71"/>
        <v>0</v>
      </c>
      <c r="E885" s="189">
        <f>IF(ISBLANK(D885),"",VLOOKUP(D885,Données!$BJ$9:$BK$200,2,0))</f>
        <v>0</v>
      </c>
      <c r="G885" s="193"/>
      <c r="I885" s="194"/>
      <c r="J885" s="189"/>
    </row>
    <row r="886" spans="1:10" ht="12.75">
      <c r="A886" s="204"/>
      <c r="B886" s="2">
        <f t="shared" si="70"/>
        <v>0</v>
      </c>
      <c r="C886" s="200">
        <f>IF(ISBLANK(B886),"",VLOOKUP(B886,Données!$BG$9:$BH$200,2,0))</f>
        <v>0</v>
      </c>
      <c r="D886" s="48">
        <f t="shared" si="71"/>
        <v>0</v>
      </c>
      <c r="E886" s="189">
        <f>IF(ISBLANK(D886),"",VLOOKUP(D886,Données!$BJ$9:$BK$200,2,0))</f>
        <v>8.75</v>
      </c>
      <c r="G886" s="193"/>
      <c r="I886" s="194"/>
      <c r="J886" s="189"/>
    </row>
    <row r="887" spans="1:10" ht="12.75">
      <c r="A887" s="204"/>
      <c r="B887" s="2">
        <f t="shared" si="70"/>
        <v>0</v>
      </c>
      <c r="C887" s="200">
        <f>IF(ISBLANK(B887),"",VLOOKUP(B887,Données!$BG$9:$BH$200,2,0))</f>
        <v>0</v>
      </c>
      <c r="D887" s="48">
        <f t="shared" si="71"/>
        <v>0</v>
      </c>
      <c r="E887" s="189">
        <f>IF(ISBLANK(D887),"",VLOOKUP(D887,Données!$BJ$9:$BK$200,2,0))</f>
        <v>5.25</v>
      </c>
      <c r="G887" s="193"/>
      <c r="I887" s="194"/>
      <c r="J887" s="189"/>
    </row>
    <row r="888" spans="1:10" ht="12.75">
      <c r="A888" s="204"/>
      <c r="B888" s="2">
        <f t="shared" si="70"/>
        <v>0</v>
      </c>
      <c r="C888" s="200">
        <f>IF(ISBLANK(B888),"",VLOOKUP(B888,Données!$BG$9:$BH$200,2,0))</f>
        <v>0</v>
      </c>
      <c r="D888" s="48">
        <f t="shared" si="71"/>
        <v>0</v>
      </c>
      <c r="E888" s="189">
        <f>IF(ISBLANK(D888),"",VLOOKUP(D888,Données!$BJ$9:$BK$200,2,0))</f>
        <v>0</v>
      </c>
      <c r="G888" s="193"/>
      <c r="I888" s="194"/>
      <c r="J888" s="189"/>
    </row>
    <row r="889" spans="1:10" ht="12.75">
      <c r="A889" s="204"/>
      <c r="B889" s="2">
        <f t="shared" si="70"/>
        <v>0</v>
      </c>
      <c r="C889" s="200">
        <f>IF(ISBLANK(B889),"",VLOOKUP(B889,Données!$BG$9:$BH$200,2,0))</f>
        <v>0</v>
      </c>
      <c r="D889" s="48">
        <f t="shared" si="71"/>
        <v>0</v>
      </c>
      <c r="E889" s="189">
        <f>IF(ISBLANK(D889),"",VLOOKUP(D889,Données!$BJ$9:$BK$200,2,0))</f>
        <v>0</v>
      </c>
      <c r="G889" s="193"/>
      <c r="I889" s="194"/>
      <c r="J889" s="189"/>
    </row>
    <row r="890" spans="1:10" ht="12.75">
      <c r="A890" s="204"/>
      <c r="B890" s="2">
        <f t="shared" si="70"/>
        <v>0</v>
      </c>
      <c r="C890" s="200">
        <f>IF(ISBLANK(B890),"",VLOOKUP(B890,Données!$BG$9:$BH$200,2,0))</f>
        <v>0</v>
      </c>
      <c r="D890" s="48">
        <f t="shared" si="71"/>
        <v>0</v>
      </c>
      <c r="E890" s="189">
        <f>IF(ISBLANK(D890),"",VLOOKUP(D890,Données!$BJ$9:$BK$200,2,0))</f>
        <v>0</v>
      </c>
      <c r="G890" s="193"/>
      <c r="I890" s="194"/>
      <c r="J890" s="189"/>
    </row>
    <row r="891" spans="1:10" ht="12.75">
      <c r="A891" s="204"/>
      <c r="B891" s="2">
        <f t="shared" si="70"/>
        <v>0</v>
      </c>
      <c r="C891" s="200">
        <f>IF(ISBLANK(B891),"",VLOOKUP(B891,Données!$BG$9:$BH$200,2,0))</f>
        <v>0</v>
      </c>
      <c r="D891" s="48">
        <f t="shared" si="71"/>
        <v>0</v>
      </c>
      <c r="E891" s="189">
        <f>IF(ISBLANK(D891),"",VLOOKUP(D891,Données!$BJ$9:$BK$200,2,0))</f>
        <v>0</v>
      </c>
      <c r="G891" s="193"/>
      <c r="I891" s="194"/>
      <c r="J891" s="189"/>
    </row>
    <row r="892" spans="1:10" ht="12.75">
      <c r="A892" s="204"/>
      <c r="B892" s="2">
        <f t="shared" si="70"/>
        <v>0</v>
      </c>
      <c r="C892" s="200">
        <f>IF(ISBLANK(B892),"",VLOOKUP(B892,Données!$BG$9:$BH$200,2,0))</f>
        <v>0</v>
      </c>
      <c r="D892" s="48">
        <f t="shared" si="71"/>
        <v>0</v>
      </c>
      <c r="E892" s="189">
        <f>IF(ISBLANK(D892),"",VLOOKUP(D892,Données!$BJ$9:$BK$200,2,0))</f>
        <v>0</v>
      </c>
      <c r="G892" s="193"/>
      <c r="I892" s="194"/>
      <c r="J892" s="189"/>
    </row>
    <row r="893" spans="1:10" ht="12.75">
      <c r="A893" s="204"/>
      <c r="B893" s="2">
        <f t="shared" si="70"/>
        <v>0</v>
      </c>
      <c r="C893" s="200">
        <f>IF(ISBLANK(B893),"",VLOOKUP(B893,Données!$BG$9:$BH$200,2,0))</f>
        <v>0</v>
      </c>
      <c r="D893" s="48">
        <f t="shared" si="71"/>
        <v>0</v>
      </c>
      <c r="E893" s="189">
        <f>IF(ISBLANK(D893),"",VLOOKUP(D893,Données!$BJ$9:$BK$200,2,0))</f>
        <v>0</v>
      </c>
      <c r="G893" s="193"/>
      <c r="I893" s="194"/>
      <c r="J893" s="189"/>
    </row>
    <row r="894" spans="1:10" ht="12.75">
      <c r="A894" s="204"/>
      <c r="B894" s="2">
        <f t="shared" si="70"/>
        <v>0</v>
      </c>
      <c r="C894" s="200">
        <f>IF(ISBLANK(B894),"",VLOOKUP(B894,Données!$BG$9:$BH$200,2,0))</f>
        <v>0</v>
      </c>
      <c r="D894" s="48">
        <f t="shared" si="71"/>
        <v>0</v>
      </c>
      <c r="E894" s="189">
        <f>IF(ISBLANK(D894),"",VLOOKUP(D894,Données!$BJ$9:$BK$200,2,0))</f>
        <v>0</v>
      </c>
      <c r="G894" s="193"/>
      <c r="I894" s="194"/>
      <c r="J894" s="189"/>
    </row>
    <row r="895" spans="1:10" ht="12.75">
      <c r="A895" s="204"/>
      <c r="B895" s="2">
        <f t="shared" si="70"/>
        <v>0</v>
      </c>
      <c r="C895" s="200">
        <f>IF(ISBLANK(B895),"",VLOOKUP(B895,Données!$BG$9:$BH$200,2,0))</f>
        <v>0</v>
      </c>
      <c r="D895" s="48">
        <f t="shared" si="71"/>
        <v>0</v>
      </c>
      <c r="E895" s="189">
        <f>IF(ISBLANK(D895),"",VLOOKUP(D895,Données!$BJ$9:$BK$200,2,0))</f>
        <v>0</v>
      </c>
      <c r="G895" s="193"/>
      <c r="I895" s="194"/>
      <c r="J895" s="189"/>
    </row>
    <row r="896" spans="1:10" ht="12.75">
      <c r="A896" s="204"/>
      <c r="B896" s="2">
        <f t="shared" si="70"/>
        <v>0</v>
      </c>
      <c r="C896" s="200">
        <f>IF(ISBLANK(B896),"",VLOOKUP(B896,Données!$BG$9:$BH$200,2,0))</f>
        <v>0</v>
      </c>
      <c r="D896" s="48">
        <f t="shared" si="71"/>
        <v>0</v>
      </c>
      <c r="E896" s="189">
        <f>IF(ISBLANK(D896),"",VLOOKUP(D896,Données!$BJ$9:$BK$200,2,0))</f>
        <v>0</v>
      </c>
      <c r="G896" s="193"/>
      <c r="I896" s="194"/>
      <c r="J896" s="189"/>
    </row>
    <row r="897" spans="1:10" ht="12.75">
      <c r="A897" s="204"/>
      <c r="B897" s="2">
        <f t="shared" si="70"/>
        <v>0</v>
      </c>
      <c r="C897" s="200">
        <f>IF(ISBLANK(B897),"",VLOOKUP(B897,Données!$BG$9:$BH$200,2,0))</f>
        <v>0</v>
      </c>
      <c r="D897" s="48">
        <f t="shared" si="71"/>
        <v>0</v>
      </c>
      <c r="E897" s="189">
        <f>IF(ISBLANK(D897),"",VLOOKUP(D897,Données!$BJ$9:$BK$200,2,0))</f>
        <v>0</v>
      </c>
      <c r="G897" s="193"/>
      <c r="I897" s="194"/>
      <c r="J897" s="189"/>
    </row>
    <row r="898" spans="1:10" ht="12.75">
      <c r="A898" s="204"/>
      <c r="B898" s="2">
        <f t="shared" si="70"/>
        <v>0</v>
      </c>
      <c r="C898" s="200">
        <f>IF(ISBLANK(B898),"",VLOOKUP(B898,Données!$BG$9:$BH$200,2,0))</f>
        <v>0</v>
      </c>
      <c r="D898" s="48">
        <f t="shared" si="71"/>
        <v>0</v>
      </c>
      <c r="E898" s="189">
        <f>IF(ISBLANK(D898),"",VLOOKUP(D898,Données!$BJ$9:$BK$200,2,0))</f>
        <v>0</v>
      </c>
      <c r="G898" s="193"/>
      <c r="I898" s="194"/>
      <c r="J898" s="189"/>
    </row>
    <row r="899" spans="1:10" ht="12.75">
      <c r="A899" s="204"/>
      <c r="B899" s="2">
        <f t="shared" si="70"/>
        <v>0</v>
      </c>
      <c r="C899" s="200">
        <f>IF(ISBLANK(B899),"",VLOOKUP(B899,Données!$BG$9:$BH$200,2,0))</f>
        <v>0</v>
      </c>
      <c r="D899" s="48">
        <f t="shared" si="71"/>
        <v>0</v>
      </c>
      <c r="E899" s="189">
        <f>IF(ISBLANK(D899),"",VLOOKUP(D899,Données!$BJ$9:$BK$200,2,0))</f>
        <v>0</v>
      </c>
      <c r="G899" s="193"/>
      <c r="I899" s="194"/>
      <c r="J899" s="189"/>
    </row>
    <row r="900" spans="1:10" ht="12.75">
      <c r="A900" s="204"/>
      <c r="B900" s="2">
        <f t="shared" si="70"/>
        <v>0</v>
      </c>
      <c r="C900" s="200">
        <f>IF(ISBLANK(B900),"",VLOOKUP(B900,Données!$BG$9:$BH$200,2,0))</f>
        <v>0</v>
      </c>
      <c r="D900" s="48">
        <f t="shared" si="71"/>
        <v>0</v>
      </c>
      <c r="E900" s="189">
        <f>IF(ISBLANK(D900),"",VLOOKUP(D900,Données!$BJ$9:$BK$200,2,0))</f>
        <v>0</v>
      </c>
      <c r="G900" s="193"/>
      <c r="I900" s="194"/>
      <c r="J900" s="189"/>
    </row>
    <row r="901" spans="1:10" ht="12.75">
      <c r="A901" s="204"/>
      <c r="B901" s="2">
        <f>IF(C990="SD",B990,"")</f>
        <v>0</v>
      </c>
      <c r="C901" s="200">
        <f>IF(ISBLANK(B901),"",VLOOKUP(B901,Données!$BG$9:$BH$200,2,0))</f>
        <v>0</v>
      </c>
      <c r="D901" s="48">
        <f>IF(C990="R",B990,"")</f>
        <v>0</v>
      </c>
      <c r="E901" s="189">
        <f>IF(ISBLANK(D901),"",VLOOKUP(D901,Données!$BJ$9:$BK$200,2,0))</f>
        <v>0</v>
      </c>
      <c r="G901" s="193"/>
      <c r="I901" s="194"/>
      <c r="J901" s="189"/>
    </row>
    <row r="902" spans="1:10" ht="12.75">
      <c r="A902" s="204"/>
      <c r="B902" s="2"/>
      <c r="C902" s="200"/>
      <c r="D902" s="48"/>
      <c r="E902" s="189"/>
      <c r="G902" s="193"/>
      <c r="I902" s="194"/>
      <c r="J902" s="189"/>
    </row>
    <row r="903" spans="1:10" ht="12.75">
      <c r="A903" s="204"/>
      <c r="B903" s="2"/>
      <c r="C903" s="200"/>
      <c r="D903" s="48"/>
      <c r="E903" s="189"/>
      <c r="G903" s="193"/>
      <c r="I903" s="194"/>
      <c r="J903" s="189"/>
    </row>
    <row r="904" spans="1:10" ht="12.75">
      <c r="A904" s="204"/>
      <c r="B904" s="2">
        <f aca="true" t="shared" si="72" ref="B904:B908">IF(C991="SD",B991,"")</f>
        <v>0</v>
      </c>
      <c r="C904" s="200">
        <f>IF(ISBLANK(B904),"",VLOOKUP(B904,Données!$BG$9:$BH$200,2,0))</f>
        <v>0</v>
      </c>
      <c r="D904" s="48">
        <f aca="true" t="shared" si="73" ref="D904:D908">IF(C991="R",B991,"")</f>
        <v>0</v>
      </c>
      <c r="E904" s="189">
        <f>IF(ISBLANK(D904),"",VLOOKUP(D904,Données!$BJ$9:$BK$200,2,0))</f>
        <v>0</v>
      </c>
      <c r="G904" s="193"/>
      <c r="I904" s="194"/>
      <c r="J904" s="189"/>
    </row>
    <row r="905" spans="1:10" ht="12.75">
      <c r="A905" s="204"/>
      <c r="B905" s="2">
        <f t="shared" si="72"/>
        <v>0</v>
      </c>
      <c r="C905" s="200">
        <f>IF(ISBLANK(B905),"",VLOOKUP(B905,Données!$BG$9:$BH$200,2,0))</f>
        <v>0</v>
      </c>
      <c r="D905" s="48">
        <f t="shared" si="73"/>
        <v>0</v>
      </c>
      <c r="E905" s="189">
        <f>IF(ISBLANK(D905),"",VLOOKUP(D905,Données!$BJ$9:$BK$200,2,0))</f>
        <v>0</v>
      </c>
      <c r="G905" s="193"/>
      <c r="I905" s="194"/>
      <c r="J905" s="189"/>
    </row>
    <row r="906" spans="1:10" ht="12.75">
      <c r="A906" s="204"/>
      <c r="B906" s="2">
        <f t="shared" si="72"/>
        <v>0</v>
      </c>
      <c r="C906" s="200">
        <f>IF(ISBLANK(B906),"",VLOOKUP(B906,Données!$BG$9:$BH$200,2,0))</f>
        <v>0</v>
      </c>
      <c r="D906" s="48">
        <f t="shared" si="73"/>
        <v>0</v>
      </c>
      <c r="E906" s="189">
        <f>IF(ISBLANK(D906),"",VLOOKUP(D906,Données!$BJ$9:$BK$200,2,0))</f>
        <v>0</v>
      </c>
      <c r="G906" s="193"/>
      <c r="I906" s="194"/>
      <c r="J906" s="189"/>
    </row>
    <row r="907" spans="1:10" ht="12.75">
      <c r="A907" s="204"/>
      <c r="B907" s="2">
        <f t="shared" si="72"/>
        <v>0</v>
      </c>
      <c r="C907" s="200">
        <f>IF(ISBLANK(B907),"",VLOOKUP(B907,Données!$BG$9:$BH$200,2,0))</f>
        <v>0</v>
      </c>
      <c r="D907" s="48">
        <f t="shared" si="73"/>
        <v>0</v>
      </c>
      <c r="E907" s="189">
        <f>IF(ISBLANK(D907),"",VLOOKUP(D907,Données!$BJ$9:$BK$200,2,0))</f>
        <v>0</v>
      </c>
      <c r="G907" s="193"/>
      <c r="I907" s="194"/>
      <c r="J907" s="189"/>
    </row>
    <row r="908" spans="1:10" ht="12.75">
      <c r="A908" s="204"/>
      <c r="B908" s="2">
        <f t="shared" si="72"/>
        <v>0</v>
      </c>
      <c r="C908" s="200">
        <f>IF(ISBLANK(B908),"",VLOOKUP(B908,Données!$BG$9:$BH$200,2,0))</f>
        <v>0</v>
      </c>
      <c r="D908" s="48">
        <f t="shared" si="73"/>
        <v>0</v>
      </c>
      <c r="E908" s="189">
        <f>IF(ISBLANK(D908),"",VLOOKUP(D908,Données!$BJ$9:$BK$200,2,0))</f>
        <v>0</v>
      </c>
      <c r="G908" s="193"/>
      <c r="I908" s="194"/>
      <c r="J908" s="189"/>
    </row>
    <row r="909" spans="1:10" ht="12.75">
      <c r="A909" s="204">
        <v>41866</v>
      </c>
      <c r="B909" s="201" t="s">
        <v>546</v>
      </c>
      <c r="C909" s="201"/>
      <c r="D909" s="201"/>
      <c r="E909" s="201"/>
      <c r="G909" s="193"/>
      <c r="I909" s="194"/>
      <c r="J909" s="189"/>
    </row>
    <row r="910" spans="1:10" ht="12.75">
      <c r="A910" s="204"/>
      <c r="B910" s="33" t="s">
        <v>8</v>
      </c>
      <c r="C910" s="33" t="s">
        <v>547</v>
      </c>
      <c r="D910" s="33" t="s">
        <v>17</v>
      </c>
      <c r="E910" s="202" t="s">
        <v>14</v>
      </c>
      <c r="G910" s="193"/>
      <c r="I910" s="194"/>
      <c r="J910" s="189"/>
    </row>
    <row r="911" spans="1:10" ht="13.5">
      <c r="A911" s="204"/>
      <c r="B911" s="203" t="s">
        <v>578</v>
      </c>
      <c r="C911" s="205" t="s">
        <v>539</v>
      </c>
      <c r="D911" s="5">
        <f>IF(OR(ISBLANK(B911),NOT(OR(C911="SD",C911="P"))),"",VLOOKUP(B911,Données!$AN$9:$AO$200,2,0))</f>
      </c>
      <c r="E911" s="5">
        <f>IF(OR(ISBLANK(B911),OR(C911="Rec",C911="P")),"",IF(C911="SD",VLOOKUP($B911,Données!$AU$9:$AV$200,2,0),IF(C911="Ec",VLOOKUP($B911,Données!$AX$9:$AY$200,2,0),IF(C911="RecEc",VLOOKUP($B911,Données!$BA$9:$BB$200,2,0),VLOOKUP($B911,Données!$AQ$9:$AR$200,2,0)))))</f>
        <v>0</v>
      </c>
      <c r="G911" s="193"/>
      <c r="I911" s="194"/>
      <c r="J911" s="189"/>
    </row>
    <row r="912" spans="1:10" ht="13.5">
      <c r="A912" s="204"/>
      <c r="B912" s="203" t="s">
        <v>501</v>
      </c>
      <c r="C912" s="205" t="s">
        <v>539</v>
      </c>
      <c r="D912" s="5">
        <f>IF(OR(ISBLANK(B912),NOT(OR(C912="SD",C912="P"))),"",VLOOKUP(B912,Données!$AN$9:$AO$200,2,0))</f>
      </c>
      <c r="E912" s="5">
        <f>IF(OR(ISBLANK(B912),OR(C912="Rec",C912="P")),"",IF(C912="SD",VLOOKUP($B912,Données!$AU$9:$AV$200,2,0),IF(C912="Ec",VLOOKUP($B912,Données!$AX$9:$AY$200,2,0),IF(C912="RecEc",VLOOKUP($B912,Données!$BA$9:$BB$200,2,0),VLOOKUP($B912,Données!$AQ$9:$AR$200,2,0)))))</f>
        <v>0</v>
      </c>
      <c r="G912" s="193"/>
      <c r="I912" s="194"/>
      <c r="J912" s="189"/>
    </row>
    <row r="913" spans="1:10" ht="13.5">
      <c r="A913" s="204"/>
      <c r="B913" s="203" t="s">
        <v>585</v>
      </c>
      <c r="C913" s="205" t="s">
        <v>539</v>
      </c>
      <c r="D913" s="5">
        <f>IF(OR(ISBLANK(B913),NOT(OR(C913="SD",C913="P"))),"",VLOOKUP(B913,Données!$AN$9:$AO$200,2,0))</f>
      </c>
      <c r="E913" s="5">
        <f>IF(OR(ISBLANK(B913),OR(C913="Rec",C913="P")),"",IF(C913="SD",VLOOKUP($B913,Données!$AU$9:$AV$200,2,0),IF(C913="Ec",VLOOKUP($B913,Données!$AX$9:$AY$200,2,0),IF(C913="RecEc",VLOOKUP($B913,Données!$BA$9:$BB$200,2,0),VLOOKUP($B913,Données!$AQ$9:$AR$200,2,0)))))</f>
        <v>0</v>
      </c>
      <c r="G913" s="193"/>
      <c r="I913" s="194"/>
      <c r="J913" s="189"/>
    </row>
    <row r="914" spans="1:10" ht="13.5">
      <c r="A914" s="204"/>
      <c r="B914" s="203" t="s">
        <v>564</v>
      </c>
      <c r="C914" s="205" t="s">
        <v>539</v>
      </c>
      <c r="D914" s="5">
        <f>IF(OR(ISBLANK(B914),NOT(OR(C914="SD",C914="P"))),"",VLOOKUP(B914,Données!$AN$9:$AO$200,2,0))</f>
      </c>
      <c r="E914" s="5">
        <f>IF(OR(ISBLANK(B914),OR(C914="Rec",C914="P")),"",IF(C914="SD",VLOOKUP($B914,Données!$AU$9:$AV$200,2,0),IF(C914="Ec",VLOOKUP($B914,Données!$AX$9:$AY$200,2,0),IF(C914="RecEc",VLOOKUP($B914,Données!$BA$9:$BB$200,2,0),VLOOKUP($B914,Données!$AQ$9:$AR$200,2,0)))))</f>
        <v>0</v>
      </c>
      <c r="G914" s="193"/>
      <c r="I914" s="194"/>
      <c r="J914" s="189"/>
    </row>
    <row r="915" spans="1:10" ht="13.5">
      <c r="A915" s="204"/>
      <c r="B915" s="203" t="s">
        <v>565</v>
      </c>
      <c r="C915" s="205" t="s">
        <v>539</v>
      </c>
      <c r="D915" s="5">
        <f>IF(OR(ISBLANK(B915),NOT(OR(C915="SD",C915="P"))),"",VLOOKUP(B915,Données!$AN$9:$AO$200,2,0))</f>
      </c>
      <c r="E915" s="5">
        <f>IF(OR(ISBLANK(B915),OR(C915="Rec",C915="P")),"",IF(C915="SD",VLOOKUP($B915,Données!$AU$9:$AV$200,2,0),IF(C915="Ec",VLOOKUP($B915,Données!$AX$9:$AY$200,2,0),IF(C915="RecEc",VLOOKUP($B915,Données!$BA$9:$BB$200,2,0),VLOOKUP($B915,Données!$AQ$9:$AR$200,2,0)))))</f>
        <v>0</v>
      </c>
      <c r="G915" s="193"/>
      <c r="I915" s="194"/>
      <c r="J915" s="189"/>
    </row>
    <row r="916" spans="1:10" ht="13.5">
      <c r="A916" s="204"/>
      <c r="B916" s="203" t="s">
        <v>579</v>
      </c>
      <c r="C916" s="205" t="s">
        <v>539</v>
      </c>
      <c r="D916" s="5">
        <f>IF(OR(ISBLANK(B916),NOT(OR(C916="SD",C916="P"))),"",VLOOKUP(B916,Données!$AN$9:$AO$200,2,0))</f>
      </c>
      <c r="E916" s="5">
        <f>IF(OR(ISBLANK(B916),OR(C916="Rec",C916="P")),"",IF(C916="SD",VLOOKUP($B916,Données!$AU$9:$AV$200,2,0),IF(C916="Ec",VLOOKUP($B916,Données!$AX$9:$AY$200,2,0),IF(C916="RecEc",VLOOKUP($B916,Données!$BA$9:$BB$200,2,0),VLOOKUP($B916,Données!$AQ$9:$AR$200,2,0)))))</f>
        <v>0</v>
      </c>
      <c r="G916" s="193"/>
      <c r="I916" s="194"/>
      <c r="J916" s="189"/>
    </row>
    <row r="917" spans="1:10" ht="13.5">
      <c r="A917" s="204"/>
      <c r="B917" s="203" t="s">
        <v>570</v>
      </c>
      <c r="C917" s="205" t="s">
        <v>539</v>
      </c>
      <c r="D917" s="5">
        <f>IF(OR(ISBLANK(B917),NOT(OR(C917="SD",C917="P"))),"",VLOOKUP(B917,Données!$AN$9:$AO$200,2,0))</f>
      </c>
      <c r="E917" s="5">
        <f>IF(OR(ISBLANK(B917),OR(C917="Rec",C917="P")),"",IF(C917="SD",VLOOKUP($B917,Données!$AU$9:$AV$200,2,0),IF(C917="Ec",VLOOKUP($B917,Données!$AX$9:$AY$200,2,0),IF(C917="RecEc",VLOOKUP($B917,Données!$BA$9:$BB$200,2,0),VLOOKUP($B917,Données!$AQ$9:$AR$200,2,0)))))</f>
        <v>0</v>
      </c>
      <c r="G917" s="193"/>
      <c r="I917" s="194"/>
      <c r="J917" s="189"/>
    </row>
    <row r="918" spans="1:10" ht="13.5">
      <c r="A918" s="204"/>
      <c r="B918" s="203" t="s">
        <v>571</v>
      </c>
      <c r="C918" s="205" t="s">
        <v>539</v>
      </c>
      <c r="D918" s="5">
        <f>IF(OR(ISBLANK(B918),NOT(OR(C918="SD",C918="P"))),"",VLOOKUP(B918,Données!$AN$9:$AO$200,2,0))</f>
      </c>
      <c r="E918" s="5">
        <f>IF(OR(ISBLANK(B918),OR(C918="Rec",C918="P")),"",IF(C918="SD",VLOOKUP($B918,Données!$AU$9:$AV$200,2,0),IF(C918="Ec",VLOOKUP($B918,Données!$AX$9:$AY$200,2,0),IF(C918="RecEc",VLOOKUP($B918,Données!$BA$9:$BB$200,2,0),VLOOKUP($B918,Données!$AQ$9:$AR$200,2,0)))))</f>
        <v>0</v>
      </c>
      <c r="G918" s="193"/>
      <c r="I918" s="194"/>
      <c r="J918" s="189"/>
    </row>
    <row r="919" spans="1:10" ht="13.5">
      <c r="A919" s="204"/>
      <c r="B919" s="203" t="s">
        <v>584</v>
      </c>
      <c r="C919" s="205" t="s">
        <v>539</v>
      </c>
      <c r="D919" s="5">
        <f>IF(OR(ISBLANK(B919),NOT(OR(C919="SD",C919="P"))),"",VLOOKUP(B919,Données!$AN$9:$AO$200,2,0))</f>
      </c>
      <c r="E919" s="5">
        <f>IF(OR(ISBLANK(B919),OR(C919="Rec",C919="P")),"",IF(C919="SD",VLOOKUP($B919,Données!$AU$9:$AV$200,2,0),IF(C919="Ec",VLOOKUP($B919,Données!$AX$9:$AY$200,2,0),IF(C919="RecEc",VLOOKUP($B919,Données!$BA$9:$BB$200,2,0),VLOOKUP($B919,Données!$AQ$9:$AR$200,2,0)))))</f>
        <v>0</v>
      </c>
      <c r="G919" s="193"/>
      <c r="I919" s="194"/>
      <c r="J919" s="189"/>
    </row>
    <row r="920" spans="1:10" ht="13.5">
      <c r="A920" s="204"/>
      <c r="B920" s="203" t="s">
        <v>576</v>
      </c>
      <c r="C920" s="205" t="s">
        <v>539</v>
      </c>
      <c r="D920" s="5">
        <f>IF(OR(ISBLANK(B920),NOT(OR(C920="SD",C920="P"))),"",VLOOKUP(B920,Données!$AN$9:$AO$200,2,0))</f>
      </c>
      <c r="E920" s="5">
        <f>IF(OR(ISBLANK(B920),OR(C920="Rec",C920="P")),"",IF(C920="SD",VLOOKUP($B920,Données!$AU$9:$AV$200,2,0),IF(C920="Ec",VLOOKUP($B920,Données!$AX$9:$AY$200,2,0),IF(C920="RecEc",VLOOKUP($B920,Données!$BA$9:$BB$200,2,0),VLOOKUP($B920,Données!$AQ$9:$AR$200,2,0)))))</f>
        <v>0</v>
      </c>
      <c r="G920" s="193"/>
      <c r="I920" s="194"/>
      <c r="J920" s="189"/>
    </row>
    <row r="921" spans="1:10" ht="13.5">
      <c r="A921" s="204"/>
      <c r="B921" s="203" t="s">
        <v>552</v>
      </c>
      <c r="C921" s="205" t="s">
        <v>539</v>
      </c>
      <c r="D921" s="5">
        <f>IF(OR(ISBLANK(B921),NOT(OR(C921="SD",C921="P"))),"",VLOOKUP(B921,Données!$AN$9:$AO$200,2,0))</f>
      </c>
      <c r="E921" s="5">
        <f>IF(OR(ISBLANK(B921),OR(C921="Rec",C921="P")),"",IF(C921="SD",VLOOKUP($B921,Données!$AU$9:$AV$200,2,0),IF(C921="Ec",VLOOKUP($B921,Données!$AX$9:$AY$200,2,0),IF(C921="RecEc",VLOOKUP($B921,Données!$BA$9:$BB$200,2,0),VLOOKUP($B921,Données!$AQ$9:$AR$200,2,0)))))</f>
        <v>0</v>
      </c>
      <c r="G921" s="193"/>
      <c r="I921" s="194"/>
      <c r="J921" s="189"/>
    </row>
    <row r="922" spans="1:10" ht="13.5">
      <c r="A922" s="204"/>
      <c r="B922" s="203" t="s">
        <v>555</v>
      </c>
      <c r="C922" s="205" t="s">
        <v>539</v>
      </c>
      <c r="D922" s="5">
        <f>IF(OR(ISBLANK(B922),NOT(OR(C922="SD",C922="P"))),"",VLOOKUP(B922,Données!$AN$9:$AO$200,2,0))</f>
      </c>
      <c r="E922" s="5">
        <f>IF(OR(ISBLANK(B922),OR(C922="Rec",C922="P")),"",IF(C922="SD",VLOOKUP($B922,Données!$AU$9:$AV$200,2,0),IF(C922="Ec",VLOOKUP($B922,Données!$AX$9:$AY$200,2,0),IF(C922="RecEc",VLOOKUP($B922,Données!$BA$9:$BB$200,2,0),VLOOKUP($B922,Données!$AQ$9:$AR$200,2,0)))))</f>
        <v>0</v>
      </c>
      <c r="G922" s="193"/>
      <c r="I922" s="194"/>
      <c r="J922" s="189"/>
    </row>
    <row r="923" spans="1:10" ht="13.5">
      <c r="A923" s="204"/>
      <c r="B923" s="203" t="s">
        <v>506</v>
      </c>
      <c r="C923" s="169" t="s">
        <v>537</v>
      </c>
      <c r="D923" s="5">
        <f>IF(OR(ISBLANK(B923),NOT(OR(C923="SD",C923="P"))),"",VLOOKUP(B923,Données!$AN$9:$AO$200,2,0))</f>
      </c>
      <c r="E923" s="5">
        <f>IF(OR(ISBLANK(B923),OR(C923="Rec",C923="P")),"",IF(C923="SD",VLOOKUP($B923,Données!$AU$9:$AV$200,2,0),IF(C923="Ec",VLOOKUP($B923,Données!$AX$9:$AY$200,2,0),IF(C923="RecEc",VLOOKUP($B923,Données!$BA$9:$BB$200,2,0),VLOOKUP($B923,Données!$AQ$9:$AR$200,2,0)))))</f>
        <v>8</v>
      </c>
      <c r="G923" s="193"/>
      <c r="I923" s="194"/>
      <c r="J923" s="189"/>
    </row>
    <row r="924" spans="1:10" ht="13.5">
      <c r="A924" s="204"/>
      <c r="B924" s="203" t="s">
        <v>519</v>
      </c>
      <c r="C924" s="167" t="s">
        <v>535</v>
      </c>
      <c r="D924" s="5">
        <f>IF(OR(ISBLANK(B924),NOT(OR(C924="SD",C924="P"))),"",VLOOKUP(B924,Données!$AN$9:$AO$200,2,0))</f>
      </c>
      <c r="E924" s="5">
        <f>IF(OR(ISBLANK(B924),OR(C924="Rec",C924="P")),"",IF(C924="SD",VLOOKUP($B924,Données!$AU$9:$AV$200,2,0),IF(C924="Ec",VLOOKUP($B924,Données!$AX$9:$AY$200,2,0),IF(C924="RecEc",VLOOKUP($B924,Données!$BA$9:$BB$200,2,0),VLOOKUP($B924,Données!$AQ$9:$AR$200,2,0)))))</f>
        <v>8</v>
      </c>
      <c r="G924" s="193"/>
      <c r="I924" s="194"/>
      <c r="J924" s="189"/>
    </row>
    <row r="925" spans="1:10" ht="13.5">
      <c r="A925" s="204"/>
      <c r="B925" s="203" t="s">
        <v>525</v>
      </c>
      <c r="C925" s="169" t="s">
        <v>537</v>
      </c>
      <c r="D925" s="5">
        <f>IF(OR(ISBLANK(B925),NOT(OR(C925="SD",C925="P"))),"",VLOOKUP(B925,Données!$AN$9:$AO$200,2,0))</f>
      </c>
      <c r="E925" s="5">
        <f>IF(OR(ISBLANK(B925),OR(C925="Rec",C925="P")),"",IF(C925="SD",VLOOKUP($B925,Données!$AU$9:$AV$200,2,0),IF(C925="Ec",VLOOKUP($B925,Données!$AX$9:$AY$200,2,0),IF(C925="RecEc",VLOOKUP($B925,Données!$BA$9:$BB$200,2,0),VLOOKUP($B925,Données!$AQ$9:$AR$200,2,0)))))</f>
        <v>5</v>
      </c>
      <c r="G925" s="193"/>
      <c r="I925" s="194"/>
      <c r="J925" s="189"/>
    </row>
    <row r="926" spans="1:10" ht="13.5">
      <c r="A926" s="204"/>
      <c r="B926" s="203"/>
      <c r="C926" s="5"/>
      <c r="D926" s="5">
        <f>IF(OR(ISBLANK(B926),NOT(OR(C926="SD",C926="P"))),"",VLOOKUP(B926,Données!$AN$9:$AO$200,2,0))</f>
      </c>
      <c r="E926" s="5">
        <f>IF(OR(ISBLANK(B926),OR(C926="Rec",C926="P")),"",IF(C926="SD",VLOOKUP($B926,Données!$AU$9:$AV$200,2,0),IF(C926="Ec",VLOOKUP($B926,Données!$AX$9:$AY$200,2,0),IF(C926="RecEc",VLOOKUP($B926,Données!$BA$9:$BB$200,2,0),VLOOKUP($B926,Données!$AQ$9:$AR$200,2,0)))))</f>
        <v>0</v>
      </c>
      <c r="G926" s="193"/>
      <c r="I926" s="194"/>
      <c r="J926" s="189"/>
    </row>
    <row r="927" spans="1:10" ht="13.5">
      <c r="A927" s="204"/>
      <c r="B927" s="203"/>
      <c r="C927" s="5"/>
      <c r="D927" s="5">
        <f>IF(OR(ISBLANK(B927),NOT(OR(C927="SD",C927="P"))),"",VLOOKUP(B927,Données!$AN$9:$AO$200,2,0))</f>
      </c>
      <c r="E927" s="5">
        <f>IF(OR(ISBLANK(B927),OR(C927="Rec",C927="P")),"",IF(C927="SD",VLOOKUP($B927,Données!$AU$9:$AV$200,2,0),IF(C927="Ec",VLOOKUP($B927,Données!$AX$9:$AY$200,2,0),IF(C927="RecEc",VLOOKUP($B927,Données!$BA$9:$BB$200,2,0),VLOOKUP($B927,Données!$AQ$9:$AR$200,2,0)))))</f>
        <v>0</v>
      </c>
      <c r="G927" s="193"/>
      <c r="I927" s="194"/>
      <c r="J927" s="189"/>
    </row>
    <row r="928" spans="1:10" ht="13.5">
      <c r="A928" s="204"/>
      <c r="B928" s="203"/>
      <c r="C928" s="5"/>
      <c r="D928" s="5">
        <f>IF(OR(ISBLANK(B928),NOT(OR(C928="SD",C928="P"))),"",VLOOKUP(B928,Données!$AN$9:$AO$200,2,0))</f>
      </c>
      <c r="E928" s="5">
        <f>IF(OR(ISBLANK(B928),OR(C928="Rec",C928="P")),"",IF(C928="SD",VLOOKUP($B928,Données!$AU$9:$AV$200,2,0),IF(C928="Ec",VLOOKUP($B928,Données!$AX$9:$AY$200,2,0),IF(C928="RecEc",VLOOKUP($B928,Données!$BA$9:$BB$200,2,0),VLOOKUP($B928,Données!$AQ$9:$AR$200,2,0)))))</f>
        <v>0</v>
      </c>
      <c r="G928" s="193"/>
      <c r="I928" s="194"/>
      <c r="J928" s="189"/>
    </row>
    <row r="929" spans="1:10" ht="13.5">
      <c r="A929" s="204"/>
      <c r="B929" s="203"/>
      <c r="C929" s="5"/>
      <c r="E929" s="5">
        <f>IF(OR(ISBLANK(B929),OR(C929="Rec",C929="P")),"",IF(C929="SD",VLOOKUP($B929,Données!$AU$9:$AV$200,2,0),IF(C929="Ec",VLOOKUP($B929,Données!$AX$9:$AY$200,2,0),IF(C929="RecEc",VLOOKUP($B929,Données!$BA$9:$BB$200,2,0),VLOOKUP($B929,Données!$AQ$9:$AR$200,2,0)))))</f>
        <v>0</v>
      </c>
      <c r="G929" s="193"/>
      <c r="I929" s="194"/>
      <c r="J929" s="189"/>
    </row>
    <row r="930" spans="1:10" ht="13.5">
      <c r="A930" s="204"/>
      <c r="B930" s="203"/>
      <c r="C930" s="5"/>
      <c r="E930" s="5">
        <f>IF(OR(ISBLANK(B930),OR(C930="Rec",C930="P")),"",IF(C930="SD",VLOOKUP($B930,Données!$AU$9:$AV$200,2,0),IF(C930="Ec",VLOOKUP($B930,Données!$AX$9:$AY$200,2,0),IF(C930="RecEc",VLOOKUP($B930,Données!$BA$9:$BB$200,2,0),VLOOKUP($B930,Données!$AQ$9:$AR$200,2,0)))))</f>
        <v>0</v>
      </c>
      <c r="G930" s="193"/>
      <c r="I930" s="194"/>
      <c r="J930" s="189"/>
    </row>
    <row r="931" spans="1:10" ht="13.5">
      <c r="A931" s="204"/>
      <c r="B931" s="203"/>
      <c r="C931" s="5"/>
      <c r="D931" s="5">
        <f>IF(OR(ISBLANK(B931),NOT(OR(C931="SD",C931="P"))),"",VLOOKUP(B931,Données!$AN$9:$AO$200,2,0))</f>
      </c>
      <c r="E931" s="5">
        <f>IF(OR(ISBLANK(B931),OR(C931="Rec",C931="P")),"",IF(C931="SD",VLOOKUP($B931,Données!$AU$9:$AV$200,2,0),IF(C931="Ec",VLOOKUP($B931,Données!$AX$9:$AY$200,2,0),IF(C931="RecEc",VLOOKUP($B931,Données!$BA$9:$BB$200,2,0),VLOOKUP($B931,Données!$AQ$9:$AR$200,2,0)))))</f>
        <v>0</v>
      </c>
      <c r="G931" s="193"/>
      <c r="I931" s="194"/>
      <c r="J931" s="189"/>
    </row>
    <row r="932" spans="1:10" ht="13.5">
      <c r="A932" s="204"/>
      <c r="B932" s="203"/>
      <c r="C932" s="5"/>
      <c r="D932" s="5">
        <f>IF(OR(ISBLANK(B932),NOT(OR(C932="SD",C932="P"))),"",VLOOKUP(B932,Données!$AN$9:$AO$200,2,0))</f>
      </c>
      <c r="E932" s="5">
        <f>IF(OR(ISBLANK(B932),OR(C932="Rec",C932="P")),"",IF(C932="SD",VLOOKUP($B932,Données!$AU$9:$AV$200,2,0),IF(C932="Ec",VLOOKUP($B932,Données!$AX$9:$AY$200,2,0),IF(C932="RecEc",VLOOKUP($B932,Données!$BA$9:$BB$200,2,0),VLOOKUP($B932,Données!$AQ$9:$AR$200,2,0)))))</f>
        <v>0</v>
      </c>
      <c r="G932" s="193"/>
      <c r="I932" s="194"/>
      <c r="J932" s="189"/>
    </row>
    <row r="933" spans="1:10" ht="13.5">
      <c r="A933" s="204"/>
      <c r="B933" s="203"/>
      <c r="C933" s="5"/>
      <c r="D933" s="5">
        <f>IF(OR(ISBLANK(B933),NOT(OR(C933="SD",C933="P"))),"",VLOOKUP(B933,Données!$AN$9:$AO$200,2,0))</f>
      </c>
      <c r="E933" s="5">
        <f>IF(OR(ISBLANK(B933),OR(C933="Rec",C933="P")),"",IF(C933="SD",VLOOKUP($B933,Données!$AU$9:$AV$200,2,0),IF(C933="Ec",VLOOKUP($B933,Données!$AX$9:$AY$200,2,0),IF(C933="RecEc",VLOOKUP($B933,Données!$BA$9:$BB$200,2,0),VLOOKUP($B933,Données!$AQ$9:$AR$200,2,0)))))</f>
        <v>0</v>
      </c>
      <c r="G933" s="193"/>
      <c r="I933" s="194"/>
      <c r="J933" s="189"/>
    </row>
    <row r="934" spans="1:10" ht="13.5">
      <c r="A934" s="204"/>
      <c r="B934" s="203"/>
      <c r="C934" s="5"/>
      <c r="D934" s="5">
        <f>IF(OR(ISBLANK(B934),NOT(OR(C934="SD",C934="P"))),"",VLOOKUP(B934,Données!$AN$9:$AO$200,2,0))</f>
      </c>
      <c r="E934" s="5">
        <f>IF(OR(ISBLANK(B934),OR(C934="Rec",C934="P")),"",IF(C934="SD",VLOOKUP($B934,Données!$AU$9:$AV$200,2,0),IF(C934="Ec",VLOOKUP($B934,Données!$AX$9:$AY$200,2,0),IF(C934="RecEc",VLOOKUP($B934,Données!$BA$9:$BB$200,2,0),VLOOKUP($B934,Données!$AQ$9:$AR$200,2,0)))))</f>
        <v>0</v>
      </c>
      <c r="G934" s="193"/>
      <c r="I934" s="194"/>
      <c r="J934" s="189"/>
    </row>
    <row r="935" spans="1:10" ht="13.5">
      <c r="A935" s="204"/>
      <c r="B935" s="203"/>
      <c r="C935" s="5"/>
      <c r="D935" s="5">
        <f>IF(OR(ISBLANK(B935),NOT(OR(C935="SD",C935="P"))),"",VLOOKUP(B935,Données!$AN$9:$AO$200,2,0))</f>
      </c>
      <c r="E935" s="5">
        <f>IF(OR(ISBLANK(B935),OR(C935="Rec",C935="P")),"",IF(C935="SD",VLOOKUP($B935,Données!$AU$9:$AV$200,2,0),IF(C935="Ec",VLOOKUP($B935,Données!$AX$9:$AY$200,2,0),IF(C935="RecEc",VLOOKUP($B935,Données!$BA$9:$BB$200,2,0),VLOOKUP($B935,Données!$AQ$9:$AR$200,2,0)))))</f>
        <v>0</v>
      </c>
      <c r="G935" s="193"/>
      <c r="I935" s="194"/>
      <c r="J935" s="189"/>
    </row>
    <row r="936" spans="1:10" ht="13.5">
      <c r="A936" s="204"/>
      <c r="B936" s="203"/>
      <c r="C936" s="5"/>
      <c r="D936" s="5">
        <f>IF(OR(ISBLANK(B936),NOT(OR(C936="SD",C936="P"))),"",VLOOKUP(B936,Données!$AN$9:$AO$200,2,0))</f>
      </c>
      <c r="E936" s="5">
        <f>IF(OR(ISBLANK(B936),OR(C936="Rec",C936="P")),"",IF(C936="SD",VLOOKUP($B936,Données!$AU$9:$AV$200,2,0),IF(C936="Ec",VLOOKUP($B936,Données!$AX$9:$AY$200,2,0),IF(C936="RecEc",VLOOKUP($B936,Données!$BA$9:$BB$200,2,0),VLOOKUP($B936,Données!$AQ$9:$AR$200,2,0)))))</f>
        <v>0</v>
      </c>
      <c r="G936" s="193"/>
      <c r="I936" s="194"/>
      <c r="J936" s="189"/>
    </row>
    <row r="937" spans="1:10" ht="13.5">
      <c r="A937" s="204"/>
      <c r="B937" s="203"/>
      <c r="C937" s="5"/>
      <c r="D937" s="5">
        <f>IF(OR(ISBLANK(B937),NOT(OR(C937="SD",C937="P"))),"",VLOOKUP(B937,Données!$AN$9:$AO$200,2,0))</f>
      </c>
      <c r="E937" s="5">
        <f>IF(OR(ISBLANK(B937),OR(C937="Rec",C937="P")),"",IF(C937="SD",VLOOKUP($B937,Données!$AU$9:$AV$200,2,0),IF(C937="Ec",VLOOKUP($B937,Données!$AX$9:$AY$200,2,0),IF(C937="RecEc",VLOOKUP($B937,Données!$BA$9:$BB$200,2,0),VLOOKUP($B937,Données!$AQ$9:$AR$200,2,0)))))</f>
        <v>0</v>
      </c>
      <c r="G937" s="193"/>
      <c r="I937" s="194"/>
      <c r="J937" s="189"/>
    </row>
    <row r="938" spans="1:10" ht="12.75">
      <c r="A938" s="190">
        <v>41883</v>
      </c>
      <c r="B938" s="191" t="s">
        <v>541</v>
      </c>
      <c r="C938" s="191"/>
      <c r="D938" s="191"/>
      <c r="E938" s="191"/>
      <c r="G938" s="193"/>
      <c r="I938" s="194"/>
      <c r="J938" s="189"/>
    </row>
    <row r="939" spans="1:10" ht="12.75">
      <c r="A939" s="190"/>
      <c r="B939" s="195" t="s">
        <v>543</v>
      </c>
      <c r="C939" s="196" t="s">
        <v>544</v>
      </c>
      <c r="D939" s="197" t="s">
        <v>545</v>
      </c>
      <c r="E939" s="198" t="s">
        <v>544</v>
      </c>
      <c r="G939" s="193"/>
      <c r="I939" s="194"/>
      <c r="J939" s="189"/>
    </row>
    <row r="940" spans="1:10" ht="12.75">
      <c r="A940" s="190"/>
      <c r="B940" s="2">
        <f aca="true" t="shared" si="74" ref="B940:B957">IF(C1027="SD",B1027,"")</f>
        <v>0</v>
      </c>
      <c r="C940" s="200">
        <f>IF(ISBLANK(B940),"",VLOOKUP(B940,Données!$BG$9:$BH$200,2,0))</f>
        <v>0</v>
      </c>
      <c r="D940" s="48">
        <f aca="true" t="shared" si="75" ref="D940:D957">IF(C1027="R",B1027,"")</f>
        <v>0</v>
      </c>
      <c r="E940" s="189">
        <f>IF(ISBLANK(D940),"",VLOOKUP(D940,Données!$BJ$9:$BK$200,2,0))</f>
        <v>0</v>
      </c>
      <c r="G940" s="193"/>
      <c r="I940" s="194"/>
      <c r="J940" s="189"/>
    </row>
    <row r="941" spans="1:10" ht="12.75">
      <c r="A941" s="190"/>
      <c r="B941" s="2">
        <f t="shared" si="74"/>
        <v>0</v>
      </c>
      <c r="C941" s="200">
        <f>IF(ISBLANK(B941),"",VLOOKUP(B941,Données!$BG$9:$BH$200,2,0))</f>
        <v>0</v>
      </c>
      <c r="D941" s="48">
        <f t="shared" si="75"/>
        <v>0</v>
      </c>
      <c r="E941" s="189">
        <f>IF(ISBLANK(D941),"",VLOOKUP(D941,Données!$BJ$9:$BK$200,2,0))</f>
        <v>0</v>
      </c>
      <c r="G941" s="193"/>
      <c r="I941" s="194"/>
      <c r="J941" s="189"/>
    </row>
    <row r="942" spans="1:10" ht="12.75">
      <c r="A942" s="190"/>
      <c r="B942" s="2">
        <f t="shared" si="74"/>
        <v>0</v>
      </c>
      <c r="C942" s="200">
        <f>IF(ISBLANK(B942),"",VLOOKUP(B942,Données!$BG$9:$BH$200,2,0))</f>
        <v>0</v>
      </c>
      <c r="D942" s="48">
        <f t="shared" si="75"/>
        <v>0</v>
      </c>
      <c r="E942" s="189">
        <f>IF(ISBLANK(D942),"",VLOOKUP(D942,Données!$BJ$9:$BK$200,2,0))</f>
        <v>0</v>
      </c>
      <c r="G942" s="193"/>
      <c r="I942" s="194"/>
      <c r="J942" s="189"/>
    </row>
    <row r="943" spans="1:10" ht="12.75">
      <c r="A943" s="190"/>
      <c r="B943" s="2">
        <f t="shared" si="74"/>
        <v>0</v>
      </c>
      <c r="C943" s="200">
        <f>IF(ISBLANK(B943),"",VLOOKUP(B943,Données!$BG$9:$BH$200,2,0))</f>
        <v>0</v>
      </c>
      <c r="D943" s="48">
        <f t="shared" si="75"/>
        <v>0</v>
      </c>
      <c r="E943" s="189">
        <f>IF(ISBLANK(D943),"",VLOOKUP(D943,Données!$BJ$9:$BK$200,2,0))</f>
        <v>0</v>
      </c>
      <c r="G943" s="193"/>
      <c r="I943" s="194"/>
      <c r="J943" s="189"/>
    </row>
    <row r="944" spans="1:10" ht="12.75">
      <c r="A944" s="190"/>
      <c r="B944" s="2">
        <f t="shared" si="74"/>
        <v>0</v>
      </c>
      <c r="C944" s="200">
        <f>IF(ISBLANK(B944),"",VLOOKUP(B944,Données!$BG$9:$BH$200,2,0))</f>
        <v>0</v>
      </c>
      <c r="D944" s="48">
        <f t="shared" si="75"/>
        <v>0</v>
      </c>
      <c r="E944" s="189">
        <f>IF(ISBLANK(D944),"",VLOOKUP(D944,Données!$BJ$9:$BK$200,2,0))</f>
        <v>0</v>
      </c>
      <c r="G944" s="193"/>
      <c r="I944" s="194"/>
      <c r="J944" s="189"/>
    </row>
    <row r="945" spans="1:10" ht="12.75">
      <c r="A945" s="190"/>
      <c r="B945" s="2">
        <f t="shared" si="74"/>
        <v>0</v>
      </c>
      <c r="C945" s="200">
        <f>IF(ISBLANK(B945),"",VLOOKUP(B945,Données!$BG$9:$BH$200,2,0))</f>
        <v>0</v>
      </c>
      <c r="D945" s="48">
        <f t="shared" si="75"/>
        <v>0</v>
      </c>
      <c r="E945" s="189">
        <f>IF(ISBLANK(D945),"",VLOOKUP(D945,Données!$BJ$9:$BK$200,2,0))</f>
        <v>0</v>
      </c>
      <c r="G945" s="193"/>
      <c r="I945" s="194"/>
      <c r="J945" s="189"/>
    </row>
    <row r="946" spans="1:10" ht="12.75">
      <c r="A946" s="190"/>
      <c r="B946" s="2">
        <f t="shared" si="74"/>
        <v>0</v>
      </c>
      <c r="C946" s="200">
        <f>IF(ISBLANK(B946),"",VLOOKUP(B946,Données!$BG$9:$BH$200,2,0))</f>
        <v>0</v>
      </c>
      <c r="D946" s="48">
        <f t="shared" si="75"/>
        <v>0</v>
      </c>
      <c r="E946" s="189">
        <f>IF(ISBLANK(D946),"",VLOOKUP(D946,Données!$BJ$9:$BK$200,2,0))</f>
        <v>0</v>
      </c>
      <c r="G946" s="193"/>
      <c r="I946" s="194"/>
      <c r="J946" s="189"/>
    </row>
    <row r="947" spans="1:10" ht="12.75">
      <c r="A947" s="190"/>
      <c r="B947" s="2">
        <f t="shared" si="74"/>
        <v>0</v>
      </c>
      <c r="C947" s="200">
        <f>IF(ISBLANK(B947),"",VLOOKUP(B947,Données!$BG$9:$BH$200,2,0))</f>
        <v>0</v>
      </c>
      <c r="D947" s="48">
        <f t="shared" si="75"/>
        <v>0</v>
      </c>
      <c r="E947" s="189">
        <f>IF(ISBLANK(D947),"",VLOOKUP(D947,Données!$BJ$9:$BK$200,2,0))</f>
        <v>0</v>
      </c>
      <c r="G947" s="193"/>
      <c r="I947" s="194"/>
      <c r="J947" s="189"/>
    </row>
    <row r="948" spans="1:10" ht="12.75">
      <c r="A948" s="190"/>
      <c r="B948" s="2">
        <f t="shared" si="74"/>
        <v>0</v>
      </c>
      <c r="C948" s="200"/>
      <c r="D948" s="48">
        <f t="shared" si="75"/>
        <v>0</v>
      </c>
      <c r="E948" s="189"/>
      <c r="G948" s="193"/>
      <c r="I948" s="194"/>
      <c r="J948" s="189"/>
    </row>
    <row r="949" spans="1:10" ht="12.75">
      <c r="A949" s="190"/>
      <c r="B949" s="2">
        <f t="shared" si="74"/>
        <v>0</v>
      </c>
      <c r="C949" s="200">
        <f>IF(ISBLANK(B949),"",VLOOKUP(B949,Données!$BG$9:$BH$200,2,0))</f>
        <v>0</v>
      </c>
      <c r="D949" s="48">
        <f t="shared" si="75"/>
        <v>0</v>
      </c>
      <c r="E949" s="189">
        <f>IF(ISBLANK(D949),"",VLOOKUP(D949,Données!$BJ$9:$BK$200,2,0))</f>
        <v>0</v>
      </c>
      <c r="G949" s="193"/>
      <c r="I949" s="194"/>
      <c r="J949" s="189"/>
    </row>
    <row r="950" spans="1:10" ht="12.75">
      <c r="A950" s="190"/>
      <c r="B950" s="2">
        <f t="shared" si="74"/>
        <v>0</v>
      </c>
      <c r="C950" s="200">
        <f>IF(ISBLANK(B950),"",VLOOKUP(B950,Données!$BG$9:$BH$200,2,0))</f>
        <v>0</v>
      </c>
      <c r="D950" s="48">
        <f t="shared" si="75"/>
        <v>0</v>
      </c>
      <c r="E950" s="189">
        <f>IF(ISBLANK(D950),"",VLOOKUP(D950,Données!$BJ$9:$BK$200,2,0))</f>
        <v>0</v>
      </c>
      <c r="G950" s="193"/>
      <c r="I950" s="194"/>
      <c r="J950" s="189"/>
    </row>
    <row r="951" spans="1:10" ht="12.75">
      <c r="A951" s="190"/>
      <c r="B951" s="2">
        <f t="shared" si="74"/>
        <v>0</v>
      </c>
      <c r="C951" s="200">
        <f>IF(ISBLANK(B951),"",VLOOKUP(B951,Données!$BG$9:$BH$200,2,0))</f>
        <v>0</v>
      </c>
      <c r="D951" s="48">
        <f t="shared" si="75"/>
        <v>0</v>
      </c>
      <c r="E951" s="189">
        <f>IF(ISBLANK(D951),"",VLOOKUP(D951,Données!$BJ$9:$BK$200,2,0))</f>
        <v>0</v>
      </c>
      <c r="G951" s="193"/>
      <c r="I951" s="194"/>
      <c r="J951" s="189"/>
    </row>
    <row r="952" spans="1:10" ht="12.75">
      <c r="A952" s="190"/>
      <c r="B952" s="2">
        <f t="shared" si="74"/>
        <v>0</v>
      </c>
      <c r="C952" s="200">
        <f>IF(ISBLANK(B952),"",VLOOKUP(B952,Données!$BG$9:$BH$200,2,0))</f>
        <v>0</v>
      </c>
      <c r="D952" s="48">
        <f t="shared" si="75"/>
        <v>0</v>
      </c>
      <c r="E952" s="189">
        <f>IF(ISBLANK(D952),"",VLOOKUP(D952,Données!$BJ$9:$BK$200,2,0))</f>
        <v>0</v>
      </c>
      <c r="G952" s="193"/>
      <c r="I952" s="194"/>
      <c r="J952" s="189"/>
    </row>
    <row r="953" spans="1:10" ht="12.75">
      <c r="A953" s="190"/>
      <c r="B953" s="2">
        <f t="shared" si="74"/>
        <v>0</v>
      </c>
      <c r="C953" s="200">
        <f>IF(ISBLANK(B953),"",VLOOKUP(B953,Données!$BG$9:$BH$200,2,0))</f>
        <v>0</v>
      </c>
      <c r="D953" s="48">
        <f t="shared" si="75"/>
        <v>0</v>
      </c>
      <c r="E953" s="189">
        <f>IF(ISBLANK(D953),"",VLOOKUP(D953,Données!$BJ$9:$BK$200,2,0))</f>
        <v>0</v>
      </c>
      <c r="G953" s="193"/>
      <c r="I953" s="194"/>
      <c r="J953" s="189"/>
    </row>
    <row r="954" spans="1:10" ht="12.75">
      <c r="A954" s="190"/>
      <c r="B954" s="2">
        <f t="shared" si="74"/>
        <v>0</v>
      </c>
      <c r="C954" s="200">
        <f>IF(ISBLANK(B954),"",VLOOKUP(B954,Données!$BG$9:$BH$200,2,0))</f>
        <v>0</v>
      </c>
      <c r="D954" s="48">
        <f t="shared" si="75"/>
        <v>0</v>
      </c>
      <c r="E954" s="189">
        <f>IF(ISBLANK(D954),"",VLOOKUP(D954,Données!$BJ$9:$BK$200,2,0))</f>
        <v>0</v>
      </c>
      <c r="G954" s="193"/>
      <c r="I954" s="194"/>
      <c r="J954" s="189"/>
    </row>
    <row r="955" spans="1:10" ht="12.75">
      <c r="A955" s="190"/>
      <c r="B955" s="2">
        <f t="shared" si="74"/>
        <v>0</v>
      </c>
      <c r="C955" s="200">
        <f>IF(ISBLANK(B955),"",VLOOKUP(B955,Données!$BG$9:$BH$200,2,0))</f>
        <v>0</v>
      </c>
      <c r="D955" s="48">
        <f t="shared" si="75"/>
        <v>0</v>
      </c>
      <c r="E955" s="189">
        <f>IF(ISBLANK(D955),"",VLOOKUP(D955,Données!$BJ$9:$BK$200,2,0))</f>
        <v>0</v>
      </c>
      <c r="G955" s="193"/>
      <c r="I955" s="194"/>
      <c r="J955" s="189"/>
    </row>
    <row r="956" spans="1:10" ht="12.75">
      <c r="A956" s="190"/>
      <c r="B956" s="2">
        <f t="shared" si="74"/>
        <v>0</v>
      </c>
      <c r="C956" s="200">
        <f>IF(ISBLANK(B956),"",VLOOKUP(B956,Données!$BG$9:$BH$200,2,0))</f>
        <v>0</v>
      </c>
      <c r="D956" s="48">
        <f t="shared" si="75"/>
        <v>0</v>
      </c>
      <c r="E956" s="189">
        <f>IF(ISBLANK(D956),"",VLOOKUP(D956,Données!$BJ$9:$BK$200,2,0))</f>
        <v>0</v>
      </c>
      <c r="G956" s="193"/>
      <c r="I956" s="194"/>
      <c r="J956" s="189"/>
    </row>
    <row r="957" spans="1:10" ht="12.75">
      <c r="A957" s="190"/>
      <c r="B957" s="2">
        <f t="shared" si="74"/>
        <v>0</v>
      </c>
      <c r="C957" s="200">
        <f>IF(ISBLANK(B957),"",VLOOKUP(B957,Données!$BG$9:$BH$200,2,0))</f>
        <v>0</v>
      </c>
      <c r="D957" s="48">
        <f t="shared" si="75"/>
        <v>0</v>
      </c>
      <c r="E957" s="189">
        <f>IF(ISBLANK(D957),"",VLOOKUP(D957,Données!$BJ$9:$BK$200,2,0))</f>
        <v>0</v>
      </c>
      <c r="G957" s="193"/>
      <c r="I957" s="194"/>
      <c r="J957" s="189"/>
    </row>
    <row r="958" spans="1:10" ht="12.75">
      <c r="A958" s="190"/>
      <c r="B958" s="2">
        <f>IF(C1047="SD",B1047,"")</f>
        <v>0</v>
      </c>
      <c r="C958" s="200">
        <f>IF(ISBLANK(B958),"",VLOOKUP(B958,Données!$BG$9:$BH$200,2,0))</f>
        <v>0</v>
      </c>
      <c r="D958" s="48">
        <f>IF(C1047="R",B1047,"")</f>
        <v>0</v>
      </c>
      <c r="E958" s="189">
        <f>IF(ISBLANK(D958),"",VLOOKUP(D958,Données!$BJ$9:$BK$200,2,0))</f>
        <v>0</v>
      </c>
      <c r="G958" s="193"/>
      <c r="I958" s="194"/>
      <c r="J958" s="189"/>
    </row>
    <row r="959" spans="1:10" ht="12.75">
      <c r="A959" s="190"/>
      <c r="B959" s="2"/>
      <c r="C959" s="200"/>
      <c r="D959" s="48"/>
      <c r="E959" s="189"/>
      <c r="G959" s="193"/>
      <c r="I959" s="194"/>
      <c r="J959" s="189"/>
    </row>
    <row r="960" spans="1:10" ht="12.75">
      <c r="A960" s="190"/>
      <c r="B960" s="2"/>
      <c r="C960" s="200"/>
      <c r="D960" s="48"/>
      <c r="E960" s="189"/>
      <c r="G960" s="193"/>
      <c r="I960" s="194"/>
      <c r="J960" s="189"/>
    </row>
    <row r="961" spans="1:10" ht="12.75">
      <c r="A961" s="190"/>
      <c r="B961" s="2">
        <f aca="true" t="shared" si="76" ref="B961:B966">IF(C1048="SD",B1048,"")</f>
        <v>0</v>
      </c>
      <c r="C961" s="200">
        <f>IF(ISBLANK(B961),"",VLOOKUP(B961,Données!$BG$9:$BH$200,2,0))</f>
        <v>0</v>
      </c>
      <c r="D961" s="48">
        <f aca="true" t="shared" si="77" ref="D961:D966">IF(C1048="R",B1048,"")</f>
        <v>0</v>
      </c>
      <c r="E961" s="189">
        <f>IF(ISBLANK(D961),"",VLOOKUP(D961,Données!$BJ$9:$BK$200,2,0))</f>
        <v>0</v>
      </c>
      <c r="G961" s="193"/>
      <c r="I961" s="194"/>
      <c r="J961" s="189"/>
    </row>
    <row r="962" spans="1:10" ht="12.75">
      <c r="A962" s="190"/>
      <c r="B962" s="2">
        <f t="shared" si="76"/>
        <v>0</v>
      </c>
      <c r="C962" s="200">
        <f>IF(ISBLANK(B962),"",VLOOKUP(B962,Données!$BG$9:$BH$200,2,0))</f>
        <v>0</v>
      </c>
      <c r="D962" s="48">
        <f t="shared" si="77"/>
        <v>0</v>
      </c>
      <c r="E962" s="189">
        <f>IF(ISBLANK(D962),"",VLOOKUP(D962,Données!$BJ$9:$BK$200,2,0))</f>
        <v>0</v>
      </c>
      <c r="G962" s="193"/>
      <c r="I962" s="194"/>
      <c r="J962" s="189"/>
    </row>
    <row r="963" spans="1:10" ht="12.75">
      <c r="A963" s="190"/>
      <c r="B963" s="2">
        <f t="shared" si="76"/>
        <v>0</v>
      </c>
      <c r="C963" s="200">
        <f>IF(ISBLANK(B963),"",VLOOKUP(B963,Données!$BG$9:$BH$200,2,0))</f>
        <v>0</v>
      </c>
      <c r="D963" s="48">
        <f t="shared" si="77"/>
        <v>0</v>
      </c>
      <c r="E963" s="189">
        <f>IF(ISBLANK(D963),"",VLOOKUP(D963,Données!$BJ$9:$BK$200,2,0))</f>
        <v>0</v>
      </c>
      <c r="G963" s="193"/>
      <c r="I963" s="194"/>
      <c r="J963" s="189"/>
    </row>
    <row r="964" spans="1:10" ht="12.75">
      <c r="A964" s="190"/>
      <c r="B964" s="2">
        <f t="shared" si="76"/>
        <v>0</v>
      </c>
      <c r="C964" s="200">
        <f>IF(ISBLANK(B964),"",VLOOKUP(B964,Données!$BG$9:$BH$200,2,0))</f>
        <v>0</v>
      </c>
      <c r="D964" s="48">
        <f t="shared" si="77"/>
        <v>0</v>
      </c>
      <c r="E964" s="189">
        <f>IF(ISBLANK(D964),"",VLOOKUP(D964,Données!$BJ$9:$BK$200,2,0))</f>
        <v>0</v>
      </c>
      <c r="G964" s="193"/>
      <c r="I964" s="194"/>
      <c r="J964" s="189"/>
    </row>
    <row r="965" spans="1:10" ht="12.75">
      <c r="A965" s="190"/>
      <c r="B965" s="2">
        <f t="shared" si="76"/>
        <v>0</v>
      </c>
      <c r="C965" s="200">
        <f>IF(ISBLANK(B965),"",VLOOKUP(B965,Données!$BG$9:$BH$200,2,0))</f>
        <v>0</v>
      </c>
      <c r="D965" s="48">
        <f t="shared" si="77"/>
        <v>0</v>
      </c>
      <c r="E965" s="189">
        <f>IF(ISBLANK(D965),"",VLOOKUP(D965,Données!$BJ$9:$BK$200,2,0))</f>
        <v>0</v>
      </c>
      <c r="G965" s="193"/>
      <c r="I965" s="194"/>
      <c r="J965" s="189"/>
    </row>
    <row r="966" spans="1:10" ht="12.75">
      <c r="A966" s="190"/>
      <c r="B966" s="2">
        <f t="shared" si="76"/>
        <v>0</v>
      </c>
      <c r="C966" s="200">
        <f>IF(ISBLANK(B966),"",VLOOKUP(B966,Données!$BG$9:$BH$200,2,0))</f>
        <v>0</v>
      </c>
      <c r="D966" s="48">
        <f t="shared" si="77"/>
        <v>0</v>
      </c>
      <c r="E966" s="189">
        <f>IF(ISBLANK(D966),"",VLOOKUP(D966,Données!$BJ$9:$BK$200,2,0))</f>
        <v>0</v>
      </c>
      <c r="G966" s="193"/>
      <c r="I966" s="194"/>
      <c r="J966" s="189"/>
    </row>
    <row r="967" spans="1:10" ht="12.75">
      <c r="A967" s="190">
        <v>41883</v>
      </c>
      <c r="B967" s="201" t="s">
        <v>546</v>
      </c>
      <c r="C967" s="201"/>
      <c r="D967" s="201"/>
      <c r="E967" s="201"/>
      <c r="G967" s="193"/>
      <c r="I967" s="194"/>
      <c r="J967" s="189"/>
    </row>
    <row r="968" spans="1:10" ht="12.75">
      <c r="A968" s="190"/>
      <c r="B968" s="33" t="s">
        <v>8</v>
      </c>
      <c r="C968" s="33" t="s">
        <v>547</v>
      </c>
      <c r="D968" s="33" t="s">
        <v>17</v>
      </c>
      <c r="E968" s="202" t="s">
        <v>14</v>
      </c>
      <c r="G968" s="193"/>
      <c r="I968" s="194"/>
      <c r="J968" s="189"/>
    </row>
    <row r="969" spans="1:10" ht="13.5">
      <c r="A969" s="190"/>
      <c r="B969" s="203" t="s">
        <v>574</v>
      </c>
      <c r="C969" s="206" t="s">
        <v>96</v>
      </c>
      <c r="D969" s="5">
        <f>IF(OR(ISBLANK(B969),NOT(OR(C969="SD",C969="P"))),"",VLOOKUP(B969,Données!$AN$9:$AO$200,2,0))</f>
        <v>25</v>
      </c>
      <c r="E969" s="5">
        <f>IF(OR(ISBLANK(B969),OR(C969="Rec",C969="P")),"",IF(C969="SD",VLOOKUP($B969,Données!$AU$9:$AV$200,2,0),IF(C969="Ec",VLOOKUP($B969,Données!$AX$9:$AY$200,2,0),IF(C969="RecEc",VLOOKUP($B969,Données!$BA$9:$BB$200,2,0),VLOOKUP($B969,Données!$AQ$9:$AR$200,2,0)))))</f>
        <v>0</v>
      </c>
      <c r="G969" s="193"/>
      <c r="I969" s="194"/>
      <c r="J969" s="189"/>
    </row>
    <row r="970" spans="1:10" ht="13.5">
      <c r="A970" s="190"/>
      <c r="B970" s="203" t="s">
        <v>507</v>
      </c>
      <c r="C970" s="165" t="s">
        <v>86</v>
      </c>
      <c r="D970" s="5">
        <f>IF(OR(ISBLANK(B970),NOT(OR(C970="SD",C970="P"))),"",VLOOKUP(B970,Données!$AN$9:$AO$200,2,0))</f>
        <v>84</v>
      </c>
      <c r="E970" s="5">
        <f>IF(OR(ISBLANK(B970),OR(C970="Rec",C970="P")),"",IF(C970="SD",VLOOKUP($B970,Données!$AU$9:$AV$200,2,0),IF(C970="Ec",VLOOKUP($B970,Données!$AX$9:$AY$200,2,0),IF(C970="RecEc",VLOOKUP($B970,Données!$BA$9:$BB$200,2,0),VLOOKUP($B970,Données!$AQ$9:$AR$200,2,0)))))</f>
        <v>0</v>
      </c>
      <c r="G970" s="193"/>
      <c r="I970" s="194"/>
      <c r="J970" s="189"/>
    </row>
    <row r="971" spans="1:10" ht="13.5">
      <c r="A971" s="190"/>
      <c r="B971" s="203" t="s">
        <v>512</v>
      </c>
      <c r="C971" s="165" t="s">
        <v>86</v>
      </c>
      <c r="D971" s="5">
        <f>IF(OR(ISBLANK(B971),NOT(OR(C971="SD",C971="P"))),"",VLOOKUP(B971,Données!$AN$9:$AO$200,2,0))</f>
        <v>1260</v>
      </c>
      <c r="E971" s="5">
        <f>IF(OR(ISBLANK(B971),OR(C971="Rec",C971="P")),"",IF(C971="SD",VLOOKUP($B971,Données!$AU$9:$AV$200,2,0),IF(C971="Ec",VLOOKUP($B971,Données!$AX$9:$AY$200,2,0),IF(C971="RecEc",VLOOKUP($B971,Données!$BA$9:$BB$200,2,0),VLOOKUP($B971,Données!$AQ$9:$AR$200,2,0)))))</f>
        <v>0</v>
      </c>
      <c r="G971" s="193"/>
      <c r="I971" s="194"/>
      <c r="J971" s="189"/>
    </row>
    <row r="972" spans="1:10" ht="13.5">
      <c r="A972" s="190"/>
      <c r="B972" s="203" t="s">
        <v>588</v>
      </c>
      <c r="C972" s="165" t="s">
        <v>86</v>
      </c>
      <c r="D972" s="5">
        <f>IF(OR(ISBLANK(B972),NOT(OR(C972="SD",C972="P"))),"",VLOOKUP(B972,Données!$AN$9:$AO$200,2,0))</f>
        <v>17</v>
      </c>
      <c r="E972" s="5">
        <f>IF(OR(ISBLANK(B972),OR(C972="Rec",C972="P")),"",IF(C972="SD",VLOOKUP($B972,Données!$AU$9:$AV$200,2,0),IF(C972="Ec",VLOOKUP($B972,Données!$AX$9:$AY$200,2,0),IF(C972="RecEc",VLOOKUP($B972,Données!$BA$9:$BB$200,2,0),VLOOKUP($B972,Données!$AQ$9:$AR$200,2,0)))))</f>
        <v>0</v>
      </c>
      <c r="G972" s="193"/>
      <c r="I972" s="194"/>
      <c r="J972" s="189"/>
    </row>
    <row r="973" spans="1:10" ht="13.5">
      <c r="A973" s="190"/>
      <c r="B973" s="203" t="s">
        <v>563</v>
      </c>
      <c r="C973" s="209" t="s">
        <v>92</v>
      </c>
      <c r="D973" s="5">
        <f>IF(OR(ISBLANK(B973),NOT(OR(C973="SD",C973="P"))),"",VLOOKUP(B973,Données!$AN$9:$AO$200,2,0))</f>
      </c>
      <c r="E973" s="5">
        <f>IF(OR(ISBLANK(B973),OR(C973="Rec",C973="P")),"",IF(C973="SD",VLOOKUP($B973,Données!$AU$9:$AV$200,2,0),IF(C973="Ec",VLOOKUP($B973,Données!$AX$9:$AY$200,2,0),IF(C973="RecEc",VLOOKUP($B973,Données!$BA$9:$BB$200,2,0),VLOOKUP($B973,Données!$AQ$9:$AR$200,2,0)))))</f>
        <v>0</v>
      </c>
      <c r="G973" s="193"/>
      <c r="I973" s="194"/>
      <c r="J973" s="189"/>
    </row>
    <row r="974" spans="1:10" ht="13.5">
      <c r="A974" s="190"/>
      <c r="B974" s="203" t="s">
        <v>574</v>
      </c>
      <c r="C974" s="209" t="s">
        <v>92</v>
      </c>
      <c r="D974" s="5">
        <f>IF(OR(ISBLANK(B974),NOT(OR(C974="SD",C974="P"))),"",VLOOKUP(B974,Données!$AN$9:$AO$200,2,0))</f>
      </c>
      <c r="E974" s="5">
        <f>IF(OR(ISBLANK(B974),OR(C974="Rec",C974="P")),"",IF(C974="SD",VLOOKUP($B974,Données!$AU$9:$AV$200,2,0),IF(C974="Ec",VLOOKUP($B974,Données!$AX$9:$AY$200,2,0),IF(C974="RecEc",VLOOKUP($B974,Données!$BA$9:$BB$200,2,0),VLOOKUP($B974,Données!$AQ$9:$AR$200,2,0)))))</f>
        <v>0</v>
      </c>
      <c r="G974" s="193"/>
      <c r="I974" s="194"/>
      <c r="J974" s="189"/>
    </row>
    <row r="975" spans="1:10" ht="13.5">
      <c r="A975" s="190"/>
      <c r="B975" s="203" t="s">
        <v>586</v>
      </c>
      <c r="C975" s="205" t="s">
        <v>539</v>
      </c>
      <c r="D975" s="5">
        <f>IF(OR(ISBLANK(B975),NOT(OR(C975="SD",C975="P"))),"",VLOOKUP(B975,Données!$AN$9:$AO$200,2,0))</f>
      </c>
      <c r="E975" s="5">
        <f>IF(OR(ISBLANK(B975),OR(C975="Rec",C975="P")),"",IF(C975="SD",VLOOKUP($B975,Données!$AU$9:$AV$200,2,0),IF(C975="Ec",VLOOKUP($B975,Données!$AX$9:$AY$200,2,0),IF(C975="RecEc",VLOOKUP($B975,Données!$BA$9:$BB$200,2,0),VLOOKUP($B975,Données!$AQ$9:$AR$200,2,0)))))</f>
        <v>0</v>
      </c>
      <c r="G975" s="193"/>
      <c r="I975" s="194"/>
      <c r="J975" s="189"/>
    </row>
    <row r="976" spans="1:10" ht="13.5">
      <c r="A976" s="190"/>
      <c r="B976" s="203" t="s">
        <v>584</v>
      </c>
      <c r="C976" s="205" t="s">
        <v>539</v>
      </c>
      <c r="D976" s="5">
        <f>IF(OR(ISBLANK(B976),NOT(OR(C976="SD",C976="P"))),"",VLOOKUP(B976,Données!$AN$9:$AO$200,2,0))</f>
      </c>
      <c r="E976" s="5">
        <f>IF(OR(ISBLANK(B976),OR(C976="Rec",C976="P")),"",IF(C976="SD",VLOOKUP($B976,Données!$AU$9:$AV$200,2,0),IF(C976="Ec",VLOOKUP($B976,Données!$AX$9:$AY$200,2,0),IF(C976="RecEc",VLOOKUP($B976,Données!$BA$9:$BB$200,2,0),VLOOKUP($B976,Données!$AQ$9:$AR$200,2,0)))))</f>
        <v>0</v>
      </c>
      <c r="G976" s="193"/>
      <c r="I976" s="194"/>
      <c r="J976" s="189"/>
    </row>
    <row r="977" spans="1:10" ht="13.5">
      <c r="A977" s="190"/>
      <c r="B977" s="203" t="s">
        <v>587</v>
      </c>
      <c r="C977" s="205" t="s">
        <v>539</v>
      </c>
      <c r="D977" s="5">
        <f>IF(OR(ISBLANK(B977),NOT(OR(C977="SD",C977="P"))),"",VLOOKUP(B977,Données!$AN$9:$AO$200,2,0))</f>
      </c>
      <c r="E977" s="5">
        <f>IF(OR(ISBLANK(B977),OR(C977="Rec",C977="P")),"",IF(C977="SD",VLOOKUP($B977,Données!$AU$9:$AV$200,2,0),IF(C977="Ec",VLOOKUP($B977,Données!$AX$9:$AY$200,2,0),IF(C977="RecEc",VLOOKUP($B977,Données!$BA$9:$BB$200,2,0),VLOOKUP($B977,Données!$AQ$9:$AR$200,2,0)))))</f>
        <v>0</v>
      </c>
      <c r="G977" s="193"/>
      <c r="I977" s="194"/>
      <c r="J977" s="189"/>
    </row>
    <row r="978" spans="1:10" ht="13.5">
      <c r="A978" s="190"/>
      <c r="B978" s="203" t="s">
        <v>525</v>
      </c>
      <c r="C978" s="205" t="s">
        <v>539</v>
      </c>
      <c r="D978" s="5">
        <f>IF(OR(ISBLANK(B978),NOT(OR(C978="SD",C978="P"))),"",VLOOKUP(B978,Données!$AN$9:$AO$200,2,0))</f>
      </c>
      <c r="E978" s="5">
        <f>IF(OR(ISBLANK(B978),OR(C978="Rec",C978="P")),"",IF(C978="SD",VLOOKUP($B978,Données!$AU$9:$AV$200,2,0),IF(C978="Ec",VLOOKUP($B978,Données!$AX$9:$AY$200,2,0),IF(C978="RecEc",VLOOKUP($B978,Données!$BA$9:$BB$200,2,0),VLOOKUP($B978,Données!$AQ$9:$AR$200,2,0)))))</f>
        <v>0</v>
      </c>
      <c r="G978" s="193"/>
      <c r="I978" s="194"/>
      <c r="J978" s="189"/>
    </row>
    <row r="979" spans="1:10" ht="13.5">
      <c r="A979" s="190"/>
      <c r="B979" s="203" t="s">
        <v>588</v>
      </c>
      <c r="C979" s="205" t="s">
        <v>539</v>
      </c>
      <c r="D979" s="5">
        <f>IF(OR(ISBLANK(B979),NOT(OR(C979="SD",C979="P"))),"",VLOOKUP(B979,Données!$AN$9:$AO$200,2,0))</f>
      </c>
      <c r="E979" s="5">
        <f>IF(OR(ISBLANK(B979),OR(C979="Rec",C979="P")),"",IF(C979="SD",VLOOKUP($B979,Données!$AU$9:$AV$200,2,0),IF(C979="Ec",VLOOKUP($B979,Données!$AX$9:$AY$200,2,0),IF(C979="RecEc",VLOOKUP($B979,Données!$BA$9:$BB$200,2,0),VLOOKUP($B979,Données!$AQ$9:$AR$200,2,0)))))</f>
        <v>0</v>
      </c>
      <c r="G979" s="193"/>
      <c r="I979" s="194"/>
      <c r="J979" s="189"/>
    </row>
    <row r="980" spans="1:10" ht="13.5">
      <c r="A980" s="190"/>
      <c r="B980" s="203" t="s">
        <v>507</v>
      </c>
      <c r="C980" s="169" t="s">
        <v>537</v>
      </c>
      <c r="D980" s="5">
        <f>IF(OR(ISBLANK(B980),NOT(OR(C980="SD",C980="P"))),"",VLOOKUP(B980,Données!$AN$9:$AO$200,2,0))</f>
      </c>
      <c r="E980" s="5">
        <f>IF(OR(ISBLANK(B980),OR(C980="Rec",C980="P")),"",IF(C980="SD",VLOOKUP($B980,Données!$AU$9:$AV$200,2,0),IF(C980="Ec",VLOOKUP($B980,Données!$AX$9:$AY$200,2,0),IF(C980="RecEc",VLOOKUP($B980,Données!$BA$9:$BB$200,2,0),VLOOKUP($B980,Données!$AQ$9:$AR$200,2,0)))))</f>
        <v>15</v>
      </c>
      <c r="F980" s="199"/>
      <c r="G980" s="193"/>
      <c r="I980" s="194"/>
      <c r="J980" s="189"/>
    </row>
    <row r="981" spans="1:10" ht="13.5">
      <c r="A981" s="190"/>
      <c r="B981" s="203" t="s">
        <v>529</v>
      </c>
      <c r="C981" s="169" t="s">
        <v>537</v>
      </c>
      <c r="D981" s="5">
        <f>IF(OR(ISBLANK(B981),NOT(OR(C981="SD",C981="P"))),"",VLOOKUP(B981,Données!$AN$9:$AO$200,2,0))</f>
      </c>
      <c r="E981" s="5">
        <f>IF(OR(ISBLANK(B981),OR(C981="Rec",C981="P")),"",IF(C981="SD",VLOOKUP($B981,Données!$AU$9:$AV$200,2,0),IF(C981="Ec",VLOOKUP($B981,Données!$AX$9:$AY$200,2,0),IF(C981="RecEc",VLOOKUP($B981,Données!$BA$9:$BB$200,2,0),VLOOKUP($B981,Données!$AQ$9:$AR$200,2,0)))))</f>
        <v>12</v>
      </c>
      <c r="F981" s="199"/>
      <c r="G981" s="193"/>
      <c r="I981" s="194"/>
      <c r="J981" s="189"/>
    </row>
    <row r="982" spans="1:10" ht="13.5">
      <c r="A982" s="190"/>
      <c r="B982" s="203" t="s">
        <v>588</v>
      </c>
      <c r="C982" s="209" t="s">
        <v>92</v>
      </c>
      <c r="D982" s="5">
        <f>IF(OR(ISBLANK(B982),NOT(OR(C982="SD",C982="P"))),"",VLOOKUP(B982,Données!$AN$9:$AO$200,2,0))</f>
      </c>
      <c r="E982" s="5">
        <f>IF(OR(ISBLANK(B982),OR(C982="Rec",C982="P")),"",IF(C982="SD",VLOOKUP($B982,Données!$AU$9:$AV$200,2,0),IF(C982="Ec",VLOOKUP($B982,Données!$AX$9:$AY$200,2,0),IF(C982="RecEc",VLOOKUP($B982,Données!$BA$9:$BB$200,2,0),VLOOKUP($B982,Données!$AQ$9:$AR$200,2,0)))))</f>
        <v>0</v>
      </c>
      <c r="F982" s="199"/>
      <c r="G982" s="193"/>
      <c r="I982" s="194"/>
      <c r="J982" s="189"/>
    </row>
    <row r="983" spans="1:10" ht="13.5">
      <c r="A983" s="190"/>
      <c r="B983" s="203"/>
      <c r="C983" s="5"/>
      <c r="D983" s="5">
        <f>IF(OR(ISBLANK(B983),NOT(OR(C983="SD",C983="P"))),"",VLOOKUP(B983,Données!$AN$9:$AO$200,2,0))</f>
      </c>
      <c r="E983" s="5">
        <f>IF(OR(ISBLANK(B983),OR(C983="Rec",C983="P")),"",IF(C983="SD",VLOOKUP($B983,Données!$AU$9:$AV$200,2,0),IF(C983="Ec",VLOOKUP($B983,Données!$AX$9:$AY$200,2,0),IF(C983="RecEc",VLOOKUP($B983,Données!$BA$9:$BB$200,2,0),VLOOKUP($B983,Données!$AQ$9:$AR$200,2,0)))))</f>
        <v>0</v>
      </c>
      <c r="G983" s="193"/>
      <c r="I983" s="194"/>
      <c r="J983" s="189"/>
    </row>
    <row r="984" spans="1:10" ht="13.5">
      <c r="A984" s="190"/>
      <c r="B984" s="203"/>
      <c r="C984" s="5"/>
      <c r="D984" s="5">
        <f>IF(OR(ISBLANK(B984),NOT(OR(C984="SD",C984="P"))),"",VLOOKUP(B984,Données!$AN$9:$AO$200,2,0))</f>
      </c>
      <c r="E984" s="5">
        <f>IF(OR(ISBLANK(B984),OR(C984="Rec",C984="P")),"",IF(C984="SD",VLOOKUP($B984,Données!$AU$9:$AV$200,2,0),IF(C984="Ec",VLOOKUP($B984,Données!$AX$9:$AY$200,2,0),IF(C984="RecEc",VLOOKUP($B984,Données!$BA$9:$BB$200,2,0),VLOOKUP($B984,Données!$AQ$9:$AR$200,2,0)))))</f>
        <v>0</v>
      </c>
      <c r="G984" s="193"/>
      <c r="I984" s="194"/>
      <c r="J984" s="189"/>
    </row>
    <row r="985" spans="1:10" ht="13.5">
      <c r="A985" s="190"/>
      <c r="B985" s="203"/>
      <c r="C985" s="5"/>
      <c r="D985" s="5">
        <f>IF(OR(ISBLANK(B985),NOT(OR(C985="SD",C985="P"))),"",VLOOKUP(B985,Données!$AN$9:$AO$200,2,0))</f>
      </c>
      <c r="E985" s="5">
        <f>IF(OR(ISBLANK(B985),OR(C985="Rec",C985="P")),"",IF(C985="SD",VLOOKUP($B985,Données!$AU$9:$AV$200,2,0),IF(C985="Ec",VLOOKUP($B985,Données!$AX$9:$AY$200,2,0),IF(C985="RecEc",VLOOKUP($B985,Données!$BA$9:$BB$200,2,0),VLOOKUP($B985,Données!$AQ$9:$AR$200,2,0)))))</f>
        <v>0</v>
      </c>
      <c r="G985" s="193"/>
      <c r="I985" s="194"/>
      <c r="J985" s="189"/>
    </row>
    <row r="986" spans="1:10" ht="13.5">
      <c r="A986" s="190"/>
      <c r="B986" s="203"/>
      <c r="C986" s="5"/>
      <c r="D986" s="5">
        <f>IF(OR(ISBLANK(B986),NOT(OR(C986="SD",C986="P"))),"",VLOOKUP(B986,Données!$AN$9:$AO$200,2,0))</f>
      </c>
      <c r="E986" s="5">
        <f>IF(OR(ISBLANK(B986),OR(C986="Rec",C986="P")),"",IF(C986="SD",VLOOKUP($B986,Données!$AU$9:$AV$200,2,0),IF(C986="Ec",VLOOKUP($B986,Données!$AX$9:$AY$200,2,0),IF(C986="RecEc",VLOOKUP($B986,Données!$BA$9:$BB$200,2,0),VLOOKUP($B986,Données!$AQ$9:$AR$200,2,0)))))</f>
        <v>0</v>
      </c>
      <c r="G986" s="193"/>
      <c r="I986" s="194"/>
      <c r="J986" s="189"/>
    </row>
    <row r="987" spans="1:10" ht="13.5">
      <c r="A987" s="190"/>
      <c r="B987" s="203"/>
      <c r="C987" s="5"/>
      <c r="D987" s="5">
        <f>IF(OR(ISBLANK(B987),NOT(OR(C987="SD",C987="P"))),"",VLOOKUP(B987,Données!$AN$9:$AO$200,2,0))</f>
      </c>
      <c r="E987" s="5">
        <f>IF(OR(ISBLANK(B987),OR(C987="Rec",C987="P")),"",IF(C987="SD",VLOOKUP($B987,Données!$AU$9:$AV$200,2,0),IF(C987="Ec",VLOOKUP($B987,Données!$AX$9:$AY$200,2,0),IF(C987="RecEc",VLOOKUP($B987,Données!$BA$9:$BB$200,2,0),VLOOKUP($B987,Données!$AQ$9:$AR$200,2,0)))))</f>
        <v>0</v>
      </c>
      <c r="G987" s="193"/>
      <c r="I987" s="194"/>
      <c r="J987" s="189"/>
    </row>
    <row r="988" spans="1:10" ht="13.5">
      <c r="A988" s="190"/>
      <c r="B988" s="203"/>
      <c r="C988" s="5"/>
      <c r="E988" s="5">
        <f>IF(OR(ISBLANK(B988),OR(C988="Rec",C988="P")),"",IF(C988="SD",VLOOKUP($B988,Données!$AU$9:$AV$200,2,0),IF(C988="Ec",VLOOKUP($B988,Données!$AX$9:$AY$200,2,0),IF(C988="RecEc",VLOOKUP($B988,Données!$BA$9:$BB$200,2,0),VLOOKUP($B988,Données!$AQ$9:$AR$200,2,0)))))</f>
        <v>0</v>
      </c>
      <c r="G988" s="193"/>
      <c r="I988" s="194"/>
      <c r="J988" s="189"/>
    </row>
    <row r="989" spans="1:10" ht="13.5">
      <c r="A989" s="190"/>
      <c r="B989" s="203"/>
      <c r="C989" s="5"/>
      <c r="E989" s="5">
        <f>IF(OR(ISBLANK(B989),OR(C989="Rec",C989="P")),"",IF(C989="SD",VLOOKUP($B989,Données!$AU$9:$AV$200,2,0),IF(C989="Ec",VLOOKUP($B989,Données!$AX$9:$AY$200,2,0),IF(C989="RecEc",VLOOKUP($B989,Données!$BA$9:$BB$200,2,0),VLOOKUP($B989,Données!$AQ$9:$AR$200,2,0)))))</f>
        <v>0</v>
      </c>
      <c r="G989" s="193"/>
      <c r="I989" s="194"/>
      <c r="J989" s="189"/>
    </row>
    <row r="990" spans="1:10" ht="13.5">
      <c r="A990" s="190"/>
      <c r="B990" s="203"/>
      <c r="C990" s="5"/>
      <c r="D990" s="5">
        <f>IF(OR(ISBLANK(B990),NOT(OR(C990="SD",C990="P"))),"",VLOOKUP(B990,Données!$AN$9:$AO$200,2,0))</f>
      </c>
      <c r="E990" s="5">
        <f>IF(OR(ISBLANK(B990),OR(C990="Rec",C990="P")),"",IF(C990="SD",VLOOKUP($B990,Données!$AU$9:$AV$200,2,0),IF(C990="Ec",VLOOKUP($B990,Données!$AX$9:$AY$200,2,0),IF(C990="RecEc",VLOOKUP($B990,Données!$BA$9:$BB$200,2,0),VLOOKUP($B990,Données!$AQ$9:$AR$200,2,0)))))</f>
        <v>0</v>
      </c>
      <c r="G990" s="193"/>
      <c r="I990" s="194"/>
      <c r="J990" s="189"/>
    </row>
    <row r="991" spans="1:10" ht="13.5">
      <c r="A991" s="190"/>
      <c r="B991" s="203"/>
      <c r="C991" s="5"/>
      <c r="D991" s="5">
        <f>IF(OR(ISBLANK(B991),NOT(OR(C991="SD",C991="P"))),"",VLOOKUP(B991,Données!$AN$9:$AO$200,2,0))</f>
      </c>
      <c r="E991" s="5">
        <f>IF(OR(ISBLANK(B991),OR(C991="Rec",C991="P")),"",IF(C991="SD",VLOOKUP($B991,Données!$AU$9:$AV$200,2,0),IF(C991="Ec",VLOOKUP($B991,Données!$AX$9:$AY$200,2,0),IF(C991="RecEc",VLOOKUP($B991,Données!$BA$9:$BB$200,2,0),VLOOKUP($B991,Données!$AQ$9:$AR$200,2,0)))))</f>
        <v>0</v>
      </c>
      <c r="G991" s="193"/>
      <c r="I991" s="194"/>
      <c r="J991" s="189"/>
    </row>
    <row r="992" spans="1:10" ht="13.5">
      <c r="A992" s="190"/>
      <c r="B992" s="203"/>
      <c r="C992" s="5"/>
      <c r="D992" s="5">
        <f>IF(OR(ISBLANK(B992),NOT(OR(C992="SD",C992="P"))),"",VLOOKUP(B992,Données!$AN$9:$AO$200,2,0))</f>
      </c>
      <c r="E992" s="5">
        <f>IF(OR(ISBLANK(B992),OR(C992="Rec",C992="P")),"",IF(C992="SD",VLOOKUP($B992,Données!$AU$9:$AV$200,2,0),IF(C992="Ec",VLOOKUP($B992,Données!$AX$9:$AY$200,2,0),IF(C992="RecEc",VLOOKUP($B992,Données!$BA$9:$BB$200,2,0),VLOOKUP($B992,Données!$AQ$9:$AR$200,2,0)))))</f>
        <v>0</v>
      </c>
      <c r="G992" s="193"/>
      <c r="I992" s="194"/>
      <c r="J992" s="189"/>
    </row>
    <row r="993" spans="1:10" ht="13.5">
      <c r="A993" s="190"/>
      <c r="B993" s="203"/>
      <c r="C993" s="5"/>
      <c r="D993" s="5">
        <f>IF(OR(ISBLANK(B993),NOT(OR(C993="SD",C993="P"))),"",VLOOKUP(B993,Données!$AN$9:$AO$200,2,0))</f>
      </c>
      <c r="E993" s="5">
        <f>IF(OR(ISBLANK(B993),OR(C993="Rec",C993="P")),"",IF(C993="SD",VLOOKUP($B993,Données!$AU$9:$AV$200,2,0),IF(C993="Ec",VLOOKUP($B993,Données!$AX$9:$AY$200,2,0),IF(C993="RecEc",VLOOKUP($B993,Données!$BA$9:$BB$200,2,0),VLOOKUP($B993,Données!$AQ$9:$AR$200,2,0)))))</f>
        <v>0</v>
      </c>
      <c r="G993" s="193"/>
      <c r="I993" s="194"/>
      <c r="J993" s="189"/>
    </row>
    <row r="994" spans="1:10" ht="13.5">
      <c r="A994" s="190"/>
      <c r="B994" s="203"/>
      <c r="C994" s="5"/>
      <c r="D994" s="5">
        <f>IF(OR(ISBLANK(B994),NOT(OR(C994="SD",C994="P"))),"",VLOOKUP(B994,Données!$AN$9:$AO$200,2,0))</f>
      </c>
      <c r="E994" s="5">
        <f>IF(OR(ISBLANK(B994),OR(C994="Rec",C994="P")),"",IF(C994="SD",VLOOKUP($B994,Données!$AU$9:$AV$200,2,0),IF(C994="Ec",VLOOKUP($B994,Données!$AX$9:$AY$200,2,0),IF(C994="RecEc",VLOOKUP($B994,Données!$BA$9:$BB$200,2,0),VLOOKUP($B994,Données!$AQ$9:$AR$200,2,0)))))</f>
        <v>0</v>
      </c>
      <c r="G994" s="193"/>
      <c r="I994" s="194"/>
      <c r="J994" s="189"/>
    </row>
    <row r="995" spans="1:10" ht="13.5">
      <c r="A995" s="190"/>
      <c r="B995" s="203"/>
      <c r="C995" s="5"/>
      <c r="D995" s="5">
        <f>IF(OR(ISBLANK(B995),NOT(OR(C995="SD",C995="P"))),"",VLOOKUP(B995,Données!$AN$9:$AO$200,2,0))</f>
      </c>
      <c r="E995" s="5">
        <f>IF(OR(ISBLANK(B995),OR(C995="Rec",C995="P")),"",IF(C995="SD",VLOOKUP($B995,Données!$AU$9:$AV$200,2,0),IF(C995="Ec",VLOOKUP($B995,Données!$AX$9:$AY$200,2,0),IF(C995="RecEc",VLOOKUP($B995,Données!$BA$9:$BB$200,2,0),VLOOKUP($B995,Données!$AQ$9:$AR$200,2,0)))))</f>
        <v>0</v>
      </c>
      <c r="G995" s="193"/>
      <c r="I995" s="194"/>
      <c r="J995" s="189"/>
    </row>
    <row r="996" spans="1:10" ht="12.75">
      <c r="A996" s="204">
        <v>41897</v>
      </c>
      <c r="B996" s="191" t="s">
        <v>541</v>
      </c>
      <c r="C996" s="191"/>
      <c r="D996" s="191"/>
      <c r="E996" s="191"/>
      <c r="G996" s="193"/>
      <c r="I996" s="194"/>
      <c r="J996" s="189"/>
    </row>
    <row r="997" spans="1:10" ht="12.75">
      <c r="A997" s="204"/>
      <c r="B997" s="195" t="s">
        <v>543</v>
      </c>
      <c r="C997" s="196" t="s">
        <v>544</v>
      </c>
      <c r="D997" s="197" t="s">
        <v>545</v>
      </c>
      <c r="E997" s="198" t="s">
        <v>544</v>
      </c>
      <c r="G997" s="193"/>
      <c r="I997" s="194"/>
      <c r="J997" s="189"/>
    </row>
    <row r="998" spans="1:10" ht="12.75">
      <c r="A998" s="204"/>
      <c r="B998" s="2">
        <f aca="true" t="shared" si="78" ref="B998:B1015">IF(C1085="SD",B1085,"")</f>
        <v>0</v>
      </c>
      <c r="C998" s="200">
        <f>IF(ISBLANK(B998),"",VLOOKUP(B998,Données!$BG$9:$BH$200,2,0))</f>
        <v>2.625</v>
      </c>
      <c r="D998" s="48">
        <f aca="true" t="shared" si="79" ref="D998:D1015">IF(C1085="R",B1085,"")</f>
        <v>0</v>
      </c>
      <c r="E998" s="189">
        <f>IF(ISBLANK(D998),"",VLOOKUP(D998,Données!$BJ$9:$BK$200,2,0))</f>
        <v>0</v>
      </c>
      <c r="G998" s="193"/>
      <c r="I998" s="194"/>
      <c r="J998" s="189"/>
    </row>
    <row r="999" spans="1:10" ht="12.75">
      <c r="A999" s="204"/>
      <c r="B999" s="2">
        <f t="shared" si="78"/>
        <v>0</v>
      </c>
      <c r="C999" s="200">
        <f>IF(ISBLANK(B999),"",VLOOKUP(B999,Données!$BG$9:$BH$200,2,0))</f>
        <v>0</v>
      </c>
      <c r="D999" s="48">
        <f t="shared" si="79"/>
        <v>0</v>
      </c>
      <c r="E999" s="189">
        <f>IF(ISBLANK(D999),"",VLOOKUP(D999,Données!$BJ$9:$BK$200,2,0))</f>
        <v>5.25</v>
      </c>
      <c r="G999" s="193"/>
      <c r="I999" s="194"/>
      <c r="J999" s="189"/>
    </row>
    <row r="1000" spans="1:10" ht="12.75">
      <c r="A1000" s="204"/>
      <c r="B1000" s="2">
        <f t="shared" si="78"/>
        <v>0</v>
      </c>
      <c r="C1000" s="200">
        <f>IF(ISBLANK(B1000),"",VLOOKUP(B1000,Données!$BG$9:$BH$200,2,0))</f>
        <v>0</v>
      </c>
      <c r="D1000" s="48">
        <f t="shared" si="79"/>
        <v>0</v>
      </c>
      <c r="E1000" s="189">
        <f>IF(ISBLANK(D1000),"",VLOOKUP(D1000,Données!$BJ$9:$BK$200,2,0))</f>
        <v>17.5</v>
      </c>
      <c r="G1000" s="193"/>
      <c r="I1000" s="194"/>
      <c r="J1000" s="189"/>
    </row>
    <row r="1001" spans="1:10" ht="12.75">
      <c r="A1001" s="204"/>
      <c r="B1001" s="2">
        <f t="shared" si="78"/>
        <v>0</v>
      </c>
      <c r="C1001" s="200">
        <f>IF(ISBLANK(B1001),"",VLOOKUP(B1001,Données!$BG$9:$BH$200,2,0))</f>
        <v>0</v>
      </c>
      <c r="D1001" s="48">
        <f t="shared" si="79"/>
        <v>0</v>
      </c>
      <c r="E1001" s="189">
        <f>IF(ISBLANK(D1001),"",VLOOKUP(D1001,Données!$BJ$9:$BK$200,2,0))</f>
        <v>0</v>
      </c>
      <c r="G1001" s="193"/>
      <c r="I1001" s="194"/>
      <c r="J1001" s="189"/>
    </row>
    <row r="1002" spans="1:10" ht="12.75">
      <c r="A1002" s="204"/>
      <c r="B1002" s="2">
        <f t="shared" si="78"/>
        <v>0</v>
      </c>
      <c r="C1002" s="200">
        <f>IF(ISBLANK(B1002),"",VLOOKUP(B1002,Données!$BG$9:$BH$200,2,0))</f>
        <v>0</v>
      </c>
      <c r="D1002" s="48">
        <f t="shared" si="79"/>
        <v>0</v>
      </c>
      <c r="E1002" s="189">
        <f>IF(ISBLANK(D1002),"",VLOOKUP(D1002,Données!$BJ$9:$BK$200,2,0))</f>
        <v>0</v>
      </c>
      <c r="G1002" s="193"/>
      <c r="I1002" s="194"/>
      <c r="J1002" s="189"/>
    </row>
    <row r="1003" spans="1:10" ht="12.75">
      <c r="A1003" s="204"/>
      <c r="B1003" s="2">
        <f t="shared" si="78"/>
        <v>0</v>
      </c>
      <c r="C1003" s="200">
        <f>IF(ISBLANK(B1003),"",VLOOKUP(B1003,Données!$BG$9:$BH$200,2,0))</f>
        <v>0</v>
      </c>
      <c r="D1003" s="48">
        <f t="shared" si="79"/>
        <v>0</v>
      </c>
      <c r="E1003" s="189">
        <f>IF(ISBLANK(D1003),"",VLOOKUP(D1003,Données!$BJ$9:$BK$200,2,0))</f>
        <v>0</v>
      </c>
      <c r="G1003" s="193"/>
      <c r="I1003" s="194"/>
      <c r="J1003" s="189"/>
    </row>
    <row r="1004" spans="1:10" ht="12.75">
      <c r="A1004" s="204"/>
      <c r="B1004" s="2">
        <f t="shared" si="78"/>
        <v>0</v>
      </c>
      <c r="C1004" s="200">
        <f>IF(ISBLANK(B1004),"",VLOOKUP(B1004,Données!$BG$9:$BH$200,2,0))</f>
        <v>0</v>
      </c>
      <c r="D1004" s="48">
        <f t="shared" si="79"/>
        <v>0</v>
      </c>
      <c r="E1004" s="189">
        <f>IF(ISBLANK(D1004),"",VLOOKUP(D1004,Données!$BJ$9:$BK$200,2,0))</f>
        <v>0</v>
      </c>
      <c r="G1004" s="193"/>
      <c r="I1004" s="194"/>
      <c r="J1004" s="189"/>
    </row>
    <row r="1005" spans="1:10" ht="12.75">
      <c r="A1005" s="204"/>
      <c r="B1005" s="2">
        <f t="shared" si="78"/>
        <v>0</v>
      </c>
      <c r="C1005" s="200">
        <f>IF(ISBLANK(B1005),"",VLOOKUP(B1005,Données!$BG$9:$BH$200,2,0))</f>
        <v>0</v>
      </c>
      <c r="D1005" s="48">
        <f t="shared" si="79"/>
        <v>0</v>
      </c>
      <c r="E1005" s="189">
        <f>IF(ISBLANK(D1005),"",VLOOKUP(D1005,Données!$BJ$9:$BK$200,2,0))</f>
        <v>0</v>
      </c>
      <c r="G1005" s="193"/>
      <c r="I1005" s="194"/>
      <c r="J1005" s="189"/>
    </row>
    <row r="1006" spans="1:10" ht="12.75">
      <c r="A1006" s="204"/>
      <c r="B1006" s="2">
        <f t="shared" si="78"/>
        <v>0</v>
      </c>
      <c r="C1006" s="200">
        <f>IF(ISBLANK(B1006),"",VLOOKUP(B1006,Données!$BG$9:$BH$200,2,0))</f>
        <v>0</v>
      </c>
      <c r="D1006" s="48">
        <f t="shared" si="79"/>
        <v>0</v>
      </c>
      <c r="E1006" s="189">
        <f>IF(ISBLANK(D1006),"",VLOOKUP(D1006,Données!$BJ$9:$BK$200,2,0))</f>
        <v>0</v>
      </c>
      <c r="G1006" s="193"/>
      <c r="I1006" s="194"/>
      <c r="J1006" s="189"/>
    </row>
    <row r="1007" spans="1:10" ht="12.75">
      <c r="A1007" s="204"/>
      <c r="B1007" s="2">
        <f t="shared" si="78"/>
        <v>0</v>
      </c>
      <c r="C1007" s="200">
        <f>IF(ISBLANK(B1007),"",VLOOKUP(B1007,Données!$BG$9:$BH$200,2,0))</f>
        <v>0</v>
      </c>
      <c r="D1007" s="48">
        <f t="shared" si="79"/>
        <v>0</v>
      </c>
      <c r="E1007" s="189">
        <f>IF(ISBLANK(D1007),"",VLOOKUP(D1007,Données!$BJ$9:$BK$200,2,0))</f>
        <v>0</v>
      </c>
      <c r="G1007" s="193"/>
      <c r="I1007" s="194"/>
      <c r="J1007" s="189"/>
    </row>
    <row r="1008" spans="1:10" ht="12.75">
      <c r="A1008" s="204"/>
      <c r="B1008" s="2">
        <f t="shared" si="78"/>
        <v>0</v>
      </c>
      <c r="C1008" s="200">
        <f>IF(ISBLANK(B1008),"",VLOOKUP(B1008,Données!$BG$9:$BH$200,2,0))</f>
        <v>0</v>
      </c>
      <c r="D1008" s="48">
        <f t="shared" si="79"/>
        <v>0</v>
      </c>
      <c r="E1008" s="189">
        <f>IF(ISBLANK(D1008),"",VLOOKUP(D1008,Données!$BJ$9:$BK$200,2,0))</f>
        <v>0</v>
      </c>
      <c r="G1008" s="193"/>
      <c r="I1008" s="194"/>
      <c r="J1008" s="189"/>
    </row>
    <row r="1009" spans="1:10" ht="12.75">
      <c r="A1009" s="204"/>
      <c r="B1009" s="2">
        <f t="shared" si="78"/>
        <v>0</v>
      </c>
      <c r="C1009" s="200">
        <f>IF(ISBLANK(B1009),"",VLOOKUP(B1009,Données!$BG$9:$BH$200,2,0))</f>
        <v>0</v>
      </c>
      <c r="D1009" s="48">
        <f t="shared" si="79"/>
        <v>0</v>
      </c>
      <c r="E1009" s="189">
        <f>IF(ISBLANK(D1009),"",VLOOKUP(D1009,Données!$BJ$9:$BK$200,2,0))</f>
        <v>0</v>
      </c>
      <c r="G1009" s="193"/>
      <c r="I1009" s="194"/>
      <c r="J1009" s="189"/>
    </row>
    <row r="1010" spans="1:10" ht="12.75">
      <c r="A1010" s="204"/>
      <c r="B1010" s="2">
        <f t="shared" si="78"/>
        <v>0</v>
      </c>
      <c r="C1010" s="200">
        <f>IF(ISBLANK(B1010),"",VLOOKUP(B1010,Données!$BG$9:$BH$200,2,0))</f>
        <v>0</v>
      </c>
      <c r="D1010" s="48">
        <f t="shared" si="79"/>
        <v>0</v>
      </c>
      <c r="E1010" s="189">
        <f>IF(ISBLANK(D1010),"",VLOOKUP(D1010,Données!$BJ$9:$BK$200,2,0))</f>
        <v>0</v>
      </c>
      <c r="G1010" s="193"/>
      <c r="I1010" s="194"/>
      <c r="J1010" s="189"/>
    </row>
    <row r="1011" spans="1:10" ht="12.75">
      <c r="A1011" s="204"/>
      <c r="B1011" s="2">
        <f t="shared" si="78"/>
        <v>0</v>
      </c>
      <c r="C1011" s="200">
        <f>IF(ISBLANK(B1011),"",VLOOKUP(B1011,Données!$BG$9:$BH$200,2,0))</f>
        <v>0</v>
      </c>
      <c r="D1011" s="48">
        <f t="shared" si="79"/>
        <v>0</v>
      </c>
      <c r="E1011" s="189">
        <f>IF(ISBLANK(D1011),"",VLOOKUP(D1011,Données!$BJ$9:$BK$200,2,0))</f>
        <v>0</v>
      </c>
      <c r="G1011" s="193"/>
      <c r="I1011" s="194"/>
      <c r="J1011" s="189"/>
    </row>
    <row r="1012" spans="1:10" ht="12.75">
      <c r="A1012" s="204"/>
      <c r="B1012" s="2">
        <f t="shared" si="78"/>
        <v>0</v>
      </c>
      <c r="C1012" s="200">
        <f>IF(ISBLANK(B1012),"",VLOOKUP(B1012,Données!$BG$9:$BH$200,2,0))</f>
        <v>0</v>
      </c>
      <c r="D1012" s="48">
        <f t="shared" si="79"/>
        <v>0</v>
      </c>
      <c r="E1012" s="189">
        <f>IF(ISBLANK(D1012),"",VLOOKUP(D1012,Données!$BJ$9:$BK$200,2,0))</f>
        <v>0</v>
      </c>
      <c r="G1012" s="193"/>
      <c r="I1012" s="194"/>
      <c r="J1012" s="189"/>
    </row>
    <row r="1013" spans="1:10" ht="12.75">
      <c r="A1013" s="204"/>
      <c r="B1013" s="2">
        <f t="shared" si="78"/>
        <v>0</v>
      </c>
      <c r="C1013" s="200">
        <f>IF(ISBLANK(B1013),"",VLOOKUP(B1013,Données!$BG$9:$BH$200,2,0))</f>
        <v>0</v>
      </c>
      <c r="D1013" s="48">
        <f t="shared" si="79"/>
        <v>0</v>
      </c>
      <c r="E1013" s="189">
        <f>IF(ISBLANK(D1013),"",VLOOKUP(D1013,Données!$BJ$9:$BK$200,2,0))</f>
        <v>0</v>
      </c>
      <c r="G1013" s="193"/>
      <c r="I1013" s="194"/>
      <c r="J1013" s="189"/>
    </row>
    <row r="1014" spans="1:10" ht="12.75">
      <c r="A1014" s="204"/>
      <c r="B1014" s="2">
        <f t="shared" si="78"/>
        <v>0</v>
      </c>
      <c r="C1014" s="200">
        <f>IF(ISBLANK(B1014),"",VLOOKUP(B1014,Données!$BG$9:$BH$200,2,0))</f>
        <v>0</v>
      </c>
      <c r="D1014" s="48">
        <f t="shared" si="79"/>
        <v>0</v>
      </c>
      <c r="E1014" s="189">
        <f>IF(ISBLANK(D1014),"",VLOOKUP(D1014,Données!$BJ$9:$BK$200,2,0))</f>
        <v>0</v>
      </c>
      <c r="G1014" s="193"/>
      <c r="I1014" s="194"/>
      <c r="J1014" s="189"/>
    </row>
    <row r="1015" spans="1:10" ht="12.75">
      <c r="A1015" s="204"/>
      <c r="B1015" s="2">
        <f t="shared" si="78"/>
        <v>0</v>
      </c>
      <c r="C1015" s="200">
        <f>IF(ISBLANK(B1015),"",VLOOKUP(B1015,Données!$BG$9:$BH$200,2,0))</f>
        <v>0</v>
      </c>
      <c r="D1015" s="48">
        <f t="shared" si="79"/>
        <v>0</v>
      </c>
      <c r="E1015" s="189">
        <f>IF(ISBLANK(D1015),"",VLOOKUP(D1015,Données!$BJ$9:$BK$200,2,0))</f>
        <v>0</v>
      </c>
      <c r="G1015" s="193"/>
      <c r="I1015" s="194"/>
      <c r="J1015" s="189"/>
    </row>
    <row r="1016" spans="1:10" ht="12.75">
      <c r="A1016" s="204"/>
      <c r="B1016" s="2"/>
      <c r="C1016" s="200"/>
      <c r="D1016" s="48"/>
      <c r="E1016" s="189"/>
      <c r="G1016" s="193"/>
      <c r="I1016" s="194"/>
      <c r="J1016" s="189"/>
    </row>
    <row r="1017" spans="1:10" ht="12.75">
      <c r="A1017" s="204"/>
      <c r="B1017" s="2"/>
      <c r="C1017" s="200"/>
      <c r="D1017" s="48"/>
      <c r="E1017" s="189"/>
      <c r="G1017" s="193"/>
      <c r="I1017" s="194"/>
      <c r="J1017" s="189"/>
    </row>
    <row r="1018" spans="1:10" ht="12.75">
      <c r="A1018" s="204"/>
      <c r="B1018" s="2">
        <f aca="true" t="shared" si="80" ref="B1018:B1024">IF(C1105="SD",B1105,"")</f>
        <v>0</v>
      </c>
      <c r="C1018" s="200">
        <f>IF(ISBLANK(B1018),"",VLOOKUP(B1018,Données!$BG$9:$BH$200,2,0))</f>
        <v>0</v>
      </c>
      <c r="D1018" s="48">
        <f aca="true" t="shared" si="81" ref="D1018:D1024">IF(C1105="R",B1105,"")</f>
        <v>0</v>
      </c>
      <c r="E1018" s="189">
        <f>IF(ISBLANK(D1018),"",VLOOKUP(D1018,Données!$BJ$9:$BK$200,2,0))</f>
        <v>0</v>
      </c>
      <c r="G1018" s="193"/>
      <c r="I1018" s="194"/>
      <c r="J1018" s="189"/>
    </row>
    <row r="1019" spans="1:10" ht="12.75">
      <c r="A1019" s="204"/>
      <c r="B1019" s="2">
        <f t="shared" si="80"/>
        <v>0</v>
      </c>
      <c r="C1019" s="200">
        <f>IF(ISBLANK(B1019),"",VLOOKUP(B1019,Données!$BG$9:$BH$200,2,0))</f>
        <v>0</v>
      </c>
      <c r="D1019" s="48">
        <f t="shared" si="81"/>
        <v>0</v>
      </c>
      <c r="E1019" s="189">
        <f>IF(ISBLANK(D1019),"",VLOOKUP(D1019,Données!$BJ$9:$BK$200,2,0))</f>
        <v>0</v>
      </c>
      <c r="G1019" s="193"/>
      <c r="I1019" s="194"/>
      <c r="J1019" s="189"/>
    </row>
    <row r="1020" spans="1:10" ht="12.75">
      <c r="A1020" s="204"/>
      <c r="B1020" s="2">
        <f t="shared" si="80"/>
        <v>0</v>
      </c>
      <c r="C1020" s="200">
        <f>IF(ISBLANK(B1020),"",VLOOKUP(B1020,Données!$BG$9:$BH$200,2,0))</f>
        <v>0</v>
      </c>
      <c r="D1020" s="48">
        <f t="shared" si="81"/>
        <v>0</v>
      </c>
      <c r="E1020" s="189">
        <f>IF(ISBLANK(D1020),"",VLOOKUP(D1020,Données!$BJ$9:$BK$200,2,0))</f>
        <v>0</v>
      </c>
      <c r="G1020" s="193"/>
      <c r="I1020" s="194"/>
      <c r="J1020" s="189"/>
    </row>
    <row r="1021" spans="1:10" ht="12.75">
      <c r="A1021" s="204"/>
      <c r="B1021" s="2">
        <f t="shared" si="80"/>
        <v>0</v>
      </c>
      <c r="C1021" s="200">
        <f>IF(ISBLANK(B1021),"",VLOOKUP(B1021,Données!$BG$9:$BH$200,2,0))</f>
        <v>0</v>
      </c>
      <c r="D1021" s="48">
        <f t="shared" si="81"/>
        <v>0</v>
      </c>
      <c r="E1021" s="189">
        <f>IF(ISBLANK(D1021),"",VLOOKUP(D1021,Données!$BJ$9:$BK$200,2,0))</f>
        <v>0</v>
      </c>
      <c r="G1021" s="193"/>
      <c r="I1021" s="194"/>
      <c r="J1021" s="189"/>
    </row>
    <row r="1022" spans="1:10" ht="12.75">
      <c r="A1022" s="204"/>
      <c r="B1022" s="2">
        <f t="shared" si="80"/>
        <v>0</v>
      </c>
      <c r="C1022" s="200">
        <f>IF(ISBLANK(B1022),"",VLOOKUP(B1022,Données!$BG$9:$BH$200,2,0))</f>
        <v>0</v>
      </c>
      <c r="D1022" s="48">
        <f t="shared" si="81"/>
        <v>0</v>
      </c>
      <c r="E1022" s="189">
        <f>IF(ISBLANK(D1022),"",VLOOKUP(D1022,Données!$BJ$9:$BK$200,2,0))</f>
        <v>0</v>
      </c>
      <c r="G1022" s="193"/>
      <c r="I1022" s="194"/>
      <c r="J1022" s="189"/>
    </row>
    <row r="1023" spans="1:10" ht="12.75">
      <c r="A1023" s="204"/>
      <c r="B1023" s="2">
        <f t="shared" si="80"/>
        <v>0</v>
      </c>
      <c r="C1023" s="200">
        <f>IF(ISBLANK(B1023),"",VLOOKUP(B1023,Données!$BG$9:$BH$200,2,0))</f>
        <v>0</v>
      </c>
      <c r="D1023" s="48">
        <f t="shared" si="81"/>
        <v>0</v>
      </c>
      <c r="E1023" s="189">
        <f>IF(ISBLANK(D1023),"",VLOOKUP(D1023,Données!$BJ$9:$BK$200,2,0))</f>
        <v>0</v>
      </c>
      <c r="G1023" s="193"/>
      <c r="I1023" s="194"/>
      <c r="J1023" s="189"/>
    </row>
    <row r="1024" spans="1:10" ht="12.75">
      <c r="A1024" s="204"/>
      <c r="B1024" s="2">
        <f t="shared" si="80"/>
        <v>0</v>
      </c>
      <c r="C1024" s="200">
        <f>IF(ISBLANK(B1024),"",VLOOKUP(B1024,Données!$BG$9:$BH$200,2,0))</f>
        <v>0</v>
      </c>
      <c r="D1024" s="48">
        <f t="shared" si="81"/>
        <v>0</v>
      </c>
      <c r="E1024" s="189">
        <f>IF(ISBLANK(D1024),"",VLOOKUP(D1024,Données!$BJ$9:$BK$200,2,0))</f>
        <v>0</v>
      </c>
      <c r="G1024" s="193"/>
      <c r="I1024" s="194"/>
      <c r="J1024" s="189"/>
    </row>
    <row r="1025" spans="1:10" ht="12.75">
      <c r="A1025" s="204">
        <v>41897</v>
      </c>
      <c r="B1025" s="201" t="s">
        <v>546</v>
      </c>
      <c r="C1025" s="201"/>
      <c r="D1025" s="201"/>
      <c r="E1025" s="201"/>
      <c r="G1025" s="193"/>
      <c r="I1025" s="194"/>
      <c r="J1025" s="189"/>
    </row>
    <row r="1026" spans="1:10" ht="12.75">
      <c r="A1026" s="204"/>
      <c r="B1026" s="33" t="s">
        <v>8</v>
      </c>
      <c r="C1026" s="33" t="s">
        <v>547</v>
      </c>
      <c r="D1026" s="33" t="s">
        <v>17</v>
      </c>
      <c r="E1026" s="202" t="s">
        <v>14</v>
      </c>
      <c r="G1026" s="193"/>
      <c r="I1026" s="194"/>
      <c r="J1026" s="189"/>
    </row>
    <row r="1027" spans="1:10" ht="13.5">
      <c r="A1027" s="204"/>
      <c r="B1027" s="203" t="s">
        <v>506</v>
      </c>
      <c r="C1027" s="205" t="s">
        <v>539</v>
      </c>
      <c r="D1027" s="5">
        <f>IF(OR(ISBLANK(B1027),NOT(OR(C1027="SD",C1027="P"))),"",VLOOKUP(B1027,Données!$AN$9:$AO$200,2,0))</f>
      </c>
      <c r="E1027" s="5">
        <f>IF(OR(ISBLANK(B1027),OR(C1027="Rec",C1027="P")),"",IF(C1027="SD",VLOOKUP($B1027,Données!$AU$9:$AV$200,2,0),IF(C1027="Ec",VLOOKUP($B1027,Données!$AX$9:$AY$200,2,0),IF(C1027="RecEc",VLOOKUP($B1027,Données!$BA$9:$BB$200,2,0),VLOOKUP($B1027,Données!$AQ$9:$AR$200,2,0)))))</f>
        <v>0</v>
      </c>
      <c r="G1027" s="193"/>
      <c r="I1027" s="194"/>
      <c r="J1027" s="189"/>
    </row>
    <row r="1028" spans="1:10" ht="13.5">
      <c r="A1028" s="204"/>
      <c r="B1028" s="203" t="s">
        <v>581</v>
      </c>
      <c r="C1028" s="205" t="s">
        <v>539</v>
      </c>
      <c r="D1028" s="5">
        <f>IF(OR(ISBLANK(B1028),NOT(OR(C1028="SD",C1028="P"))),"",VLOOKUP(B1028,Données!$AN$9:$AO$200,2,0))</f>
      </c>
      <c r="E1028" s="5">
        <f>IF(OR(ISBLANK(B1028),OR(C1028="Rec",C1028="P")),"",IF(C1028="SD",VLOOKUP($B1028,Données!$AU$9:$AV$200,2,0),IF(C1028="Ec",VLOOKUP($B1028,Données!$AX$9:$AY$200,2,0),IF(C1028="RecEc",VLOOKUP($B1028,Données!$BA$9:$BB$200,2,0),VLOOKUP($B1028,Données!$AQ$9:$AR$200,2,0)))))</f>
        <v>0</v>
      </c>
      <c r="G1028" s="193"/>
      <c r="I1028" s="194"/>
      <c r="J1028" s="189"/>
    </row>
    <row r="1029" spans="1:10" ht="13.5">
      <c r="A1029" s="204"/>
      <c r="B1029" s="203" t="s">
        <v>585</v>
      </c>
      <c r="C1029" s="205" t="s">
        <v>539</v>
      </c>
      <c r="D1029" s="5">
        <f>IF(OR(ISBLANK(B1029),NOT(OR(C1029="SD",C1029="P"))),"",VLOOKUP(B1029,Données!$AN$9:$AO$200,2,0))</f>
      </c>
      <c r="E1029" s="5">
        <f>IF(OR(ISBLANK(B1029),OR(C1029="Rec",C1029="P")),"",IF(C1029="SD",VLOOKUP($B1029,Données!$AU$9:$AV$200,2,0),IF(C1029="Ec",VLOOKUP($B1029,Données!$AX$9:$AY$200,2,0),IF(C1029="RecEc",VLOOKUP($B1029,Données!$BA$9:$BB$200,2,0),VLOOKUP($B1029,Données!$AQ$9:$AR$200,2,0)))))</f>
        <v>0</v>
      </c>
      <c r="G1029" s="193"/>
      <c r="I1029" s="194"/>
      <c r="J1029" s="189"/>
    </row>
    <row r="1030" spans="1:10" ht="13.5">
      <c r="A1030" s="204"/>
      <c r="B1030" s="203" t="s">
        <v>564</v>
      </c>
      <c r="C1030" s="205" t="s">
        <v>539</v>
      </c>
      <c r="D1030" s="5">
        <f>IF(OR(ISBLANK(B1030),NOT(OR(C1030="SD",C1030="P"))),"",VLOOKUP(B1030,Données!$AN$9:$AO$200,2,0))</f>
      </c>
      <c r="E1030" s="5">
        <f>IF(OR(ISBLANK(B1030),OR(C1030="Rec",C1030="P")),"",IF(C1030="SD",VLOOKUP($B1030,Données!$AU$9:$AV$200,2,0),IF(C1030="Ec",VLOOKUP($B1030,Données!$AX$9:$AY$200,2,0),IF(C1030="RecEc",VLOOKUP($B1030,Données!$BA$9:$BB$200,2,0),VLOOKUP($B1030,Données!$AQ$9:$AR$200,2,0)))))</f>
        <v>0</v>
      </c>
      <c r="G1030" s="193"/>
      <c r="I1030" s="194"/>
      <c r="J1030" s="189"/>
    </row>
    <row r="1031" spans="1:10" ht="13.5">
      <c r="A1031" s="204"/>
      <c r="B1031" s="203" t="s">
        <v>565</v>
      </c>
      <c r="C1031" s="205" t="s">
        <v>539</v>
      </c>
      <c r="D1031" s="5">
        <f>IF(OR(ISBLANK(B1031),NOT(OR(C1031="SD",C1031="P"))),"",VLOOKUP(B1031,Données!$AN$9:$AO$200,2,0))</f>
      </c>
      <c r="E1031" s="5">
        <f>IF(OR(ISBLANK(B1031),OR(C1031="Rec",C1031="P")),"",IF(C1031="SD",VLOOKUP($B1031,Données!$AU$9:$AV$200,2,0),IF(C1031="Ec",VLOOKUP($B1031,Données!$AX$9:$AY$200,2,0),IF(C1031="RecEc",VLOOKUP($B1031,Données!$BA$9:$BB$200,2,0),VLOOKUP($B1031,Données!$AQ$9:$AR$200,2,0)))))</f>
        <v>0</v>
      </c>
      <c r="G1031" s="193"/>
      <c r="I1031" s="194"/>
      <c r="J1031" s="189"/>
    </row>
    <row r="1032" spans="1:10" ht="13.5">
      <c r="A1032" s="204"/>
      <c r="B1032" s="203" t="s">
        <v>589</v>
      </c>
      <c r="C1032" s="205" t="s">
        <v>539</v>
      </c>
      <c r="D1032" s="5">
        <f>IF(OR(ISBLANK(B1032),NOT(OR(C1032="SD",C1032="P"))),"",VLOOKUP(B1032,Données!$AN$9:$AO$200,2,0))</f>
      </c>
      <c r="E1032" s="5">
        <f>IF(OR(ISBLANK(B1032),OR(C1032="Rec",C1032="P")),"",IF(C1032="SD",VLOOKUP($B1032,Données!$AU$9:$AV$200,2,0),IF(C1032="Ec",VLOOKUP($B1032,Données!$AX$9:$AY$200,2,0),IF(C1032="RecEc",VLOOKUP($B1032,Données!$BA$9:$BB$200,2,0),VLOOKUP($B1032,Données!$AQ$9:$AR$200,2,0)))))</f>
        <v>0</v>
      </c>
      <c r="G1032" s="193"/>
      <c r="I1032" s="194"/>
      <c r="J1032" s="189"/>
    </row>
    <row r="1033" spans="1:10" ht="13.5">
      <c r="A1033" s="204"/>
      <c r="B1033" s="203" t="s">
        <v>584</v>
      </c>
      <c r="C1033" s="205" t="s">
        <v>539</v>
      </c>
      <c r="D1033" s="5">
        <f>IF(OR(ISBLANK(B1033),NOT(OR(C1033="SD",C1033="P"))),"",VLOOKUP(B1033,Données!$AN$9:$AO$200,2,0))</f>
      </c>
      <c r="E1033" s="5">
        <f>IF(OR(ISBLANK(B1033),OR(C1033="Rec",C1033="P")),"",IF(C1033="SD",VLOOKUP($B1033,Données!$AU$9:$AV$200,2,0),IF(C1033="Ec",VLOOKUP($B1033,Données!$AX$9:$AY$200,2,0),IF(C1033="RecEc",VLOOKUP($B1033,Données!$BA$9:$BB$200,2,0),VLOOKUP($B1033,Données!$AQ$9:$AR$200,2,0)))))</f>
        <v>0</v>
      </c>
      <c r="G1033" s="193"/>
      <c r="I1033" s="194"/>
      <c r="J1033" s="189"/>
    </row>
    <row r="1034" spans="1:10" ht="13.5">
      <c r="A1034" s="204"/>
      <c r="B1034" s="203"/>
      <c r="C1034" s="5"/>
      <c r="D1034" s="5">
        <f>IF(OR(ISBLANK(B1034),NOT(OR(C1034="SD",C1034="P"))),"",VLOOKUP(B1034,Données!$AN$9:$AO$200,2,0))</f>
      </c>
      <c r="E1034" s="5">
        <f>IF(OR(ISBLANK(B1034),OR(C1034="Rec",C1034="P")),"",IF(C1034="SD",VLOOKUP($B1034,Données!$AU$9:$AV$200,2,0),IF(C1034="Ec",VLOOKUP($B1034,Données!$AX$9:$AY$200,2,0),IF(C1034="RecEc",VLOOKUP($B1034,Données!$BA$9:$BB$200,2,0),VLOOKUP($B1034,Données!$AQ$9:$AR$200,2,0)))))</f>
        <v>0</v>
      </c>
      <c r="F1034" s="199"/>
      <c r="G1034" s="193"/>
      <c r="I1034" s="194"/>
      <c r="J1034" s="189"/>
    </row>
    <row r="1035" spans="1:10" ht="13.5">
      <c r="A1035" s="204"/>
      <c r="B1035" s="203"/>
      <c r="C1035" s="5"/>
      <c r="D1035" s="5">
        <f>IF(OR(ISBLANK(B1035),NOT(OR(C1035="SD",C1035="P"))),"",VLOOKUP(B1035,Données!$AN$9:$AO$200,2,0))</f>
      </c>
      <c r="E1035" s="5">
        <f>IF(OR(ISBLANK(B1035),OR(C1035="Rec",C1035="P")),"",IF(C1035="SD",VLOOKUP($B1035,Données!$AU$9:$AV$200,2,0),IF(C1035="Ec",VLOOKUP($B1035,Données!$AX$9:$AY$200,2,0),IF(C1035="RecEc",VLOOKUP($B1035,Données!$BA$9:$BB$200,2,0),VLOOKUP($B1035,Données!$AQ$9:$AR$200,2,0)))))</f>
        <v>0</v>
      </c>
      <c r="G1035" s="193"/>
      <c r="I1035" s="194"/>
      <c r="J1035" s="189"/>
    </row>
    <row r="1036" spans="1:10" ht="13.5">
      <c r="A1036" s="204"/>
      <c r="B1036" s="203"/>
      <c r="C1036" s="5"/>
      <c r="D1036" s="5">
        <f>IF(OR(ISBLANK(B1036),NOT(OR(C1036="SD",C1036="P"))),"",VLOOKUP(B1036,Données!$AN$9:$AO$200,2,0))</f>
      </c>
      <c r="E1036" s="5">
        <f>IF(OR(ISBLANK(B1036),OR(C1036="Rec",C1036="P")),"",IF(C1036="SD",VLOOKUP($B1036,Données!$AU$9:$AV$200,2,0),IF(C1036="Ec",VLOOKUP($B1036,Données!$AX$9:$AY$200,2,0),IF(C1036="RecEc",VLOOKUP($B1036,Données!$BA$9:$BB$200,2,0),VLOOKUP($B1036,Données!$AQ$9:$AR$200,2,0)))))</f>
        <v>0</v>
      </c>
      <c r="G1036" s="193"/>
      <c r="I1036" s="194"/>
      <c r="J1036" s="189"/>
    </row>
    <row r="1037" spans="1:10" ht="13.5">
      <c r="A1037" s="204"/>
      <c r="B1037" s="203"/>
      <c r="C1037" s="5"/>
      <c r="D1037" s="5">
        <f>IF(OR(ISBLANK(B1037),NOT(OR(C1037="SD",C1037="P"))),"",VLOOKUP(B1037,Données!$AN$9:$AO$200,2,0))</f>
      </c>
      <c r="E1037" s="5">
        <f>IF(OR(ISBLANK(B1037),OR(C1037="Rec",C1037="P")),"",IF(C1037="SD",VLOOKUP($B1037,Données!$AU$9:$AV$200,2,0),IF(C1037="Ec",VLOOKUP($B1037,Données!$AX$9:$AY$200,2,0),IF(C1037="RecEc",VLOOKUP($B1037,Données!$BA$9:$BB$200,2,0),VLOOKUP($B1037,Données!$AQ$9:$AR$200,2,0)))))</f>
        <v>0</v>
      </c>
      <c r="G1037" s="193"/>
      <c r="I1037" s="194"/>
      <c r="J1037" s="189"/>
    </row>
    <row r="1038" spans="1:10" ht="13.5">
      <c r="A1038" s="204"/>
      <c r="B1038" s="203"/>
      <c r="C1038" s="5"/>
      <c r="D1038" s="5">
        <f>IF(OR(ISBLANK(B1038),NOT(OR(C1038="SD",C1038="P"))),"",VLOOKUP(B1038,Données!$AN$9:$AO$200,2,0))</f>
      </c>
      <c r="E1038" s="5">
        <f>IF(OR(ISBLANK(B1038),OR(C1038="Rec",C1038="P")),"",IF(C1038="SD",VLOOKUP($B1038,Données!$AU$9:$AV$200,2,0),IF(C1038="Ec",VLOOKUP($B1038,Données!$AX$9:$AY$200,2,0),IF(C1038="RecEc",VLOOKUP($B1038,Données!$BA$9:$BB$200,2,0),VLOOKUP($B1038,Données!$AQ$9:$AR$200,2,0)))))</f>
        <v>0</v>
      </c>
      <c r="G1038" s="193"/>
      <c r="I1038" s="194"/>
      <c r="J1038" s="189"/>
    </row>
    <row r="1039" spans="1:10" ht="13.5">
      <c r="A1039" s="204"/>
      <c r="B1039" s="203"/>
      <c r="C1039" s="5"/>
      <c r="D1039" s="5">
        <f>IF(OR(ISBLANK(B1039),NOT(OR(C1039="SD",C1039="P"))),"",VLOOKUP(B1039,Données!$AN$9:$AO$200,2,0))</f>
      </c>
      <c r="E1039" s="5">
        <f>IF(OR(ISBLANK(B1039),OR(C1039="Rec",C1039="P")),"",IF(C1039="SD",VLOOKUP($B1039,Données!$AU$9:$AV$200,2,0),IF(C1039="Ec",VLOOKUP($B1039,Données!$AX$9:$AY$200,2,0),IF(C1039="RecEc",VLOOKUP($B1039,Données!$BA$9:$BB$200,2,0),VLOOKUP($B1039,Données!$AQ$9:$AR$200,2,0)))))</f>
        <v>0</v>
      </c>
      <c r="G1039" s="193"/>
      <c r="I1039" s="194"/>
      <c r="J1039" s="189"/>
    </row>
    <row r="1040" spans="1:10" ht="13.5">
      <c r="A1040" s="204"/>
      <c r="B1040" s="203"/>
      <c r="C1040" s="5"/>
      <c r="D1040" s="5">
        <f>IF(OR(ISBLANK(B1040),NOT(OR(C1040="SD",C1040="P"))),"",VLOOKUP(B1040,Données!$AN$9:$AO$200,2,0))</f>
      </c>
      <c r="E1040" s="5">
        <f>IF(OR(ISBLANK(B1040),OR(C1040="Rec",C1040="P")),"",IF(C1040="SD",VLOOKUP($B1040,Données!$AU$9:$AV$200,2,0),IF(C1040="Ec",VLOOKUP($B1040,Données!$AX$9:$AY$200,2,0),IF(C1040="RecEc",VLOOKUP($B1040,Données!$BA$9:$BB$200,2,0),VLOOKUP($B1040,Données!$AQ$9:$AR$200,2,0)))))</f>
        <v>0</v>
      </c>
      <c r="G1040" s="193"/>
      <c r="I1040" s="194"/>
      <c r="J1040" s="189"/>
    </row>
    <row r="1041" spans="1:10" ht="13.5">
      <c r="A1041" s="204"/>
      <c r="B1041" s="203"/>
      <c r="C1041" s="5"/>
      <c r="D1041" s="5">
        <f>IF(OR(ISBLANK(B1041),NOT(OR(C1041="SD",C1041="P"))),"",VLOOKUP(B1041,Données!$AN$9:$AO$200,2,0))</f>
      </c>
      <c r="E1041" s="5">
        <f>IF(OR(ISBLANK(B1041),OR(C1041="Rec",C1041="P")),"",IF(C1041="SD",VLOOKUP($B1041,Données!$AU$9:$AV$200,2,0),IF(C1041="Ec",VLOOKUP($B1041,Données!$AX$9:$AY$200,2,0),IF(C1041="RecEc",VLOOKUP($B1041,Données!$BA$9:$BB$200,2,0),VLOOKUP($B1041,Données!$AQ$9:$AR$200,2,0)))))</f>
        <v>0</v>
      </c>
      <c r="G1041" s="193"/>
      <c r="I1041" s="194"/>
      <c r="J1041" s="189"/>
    </row>
    <row r="1042" spans="1:10" ht="13.5">
      <c r="A1042" s="204"/>
      <c r="B1042" s="203"/>
      <c r="C1042" s="5"/>
      <c r="D1042" s="5">
        <f>IF(OR(ISBLANK(B1042),NOT(OR(C1042="SD",C1042="P"))),"",VLOOKUP(B1042,Données!$AN$9:$AO$200,2,0))</f>
      </c>
      <c r="E1042" s="5">
        <f>IF(OR(ISBLANK(B1042),OR(C1042="Rec",C1042="P")),"",IF(C1042="SD",VLOOKUP($B1042,Données!$AU$9:$AV$200,2,0),IF(C1042="Ec",VLOOKUP($B1042,Données!$AX$9:$AY$200,2,0),IF(C1042="RecEc",VLOOKUP($B1042,Données!$BA$9:$BB$200,2,0),VLOOKUP($B1042,Données!$AQ$9:$AR$200,2,0)))))</f>
        <v>0</v>
      </c>
      <c r="G1042" s="193"/>
      <c r="I1042" s="194"/>
      <c r="J1042" s="189"/>
    </row>
    <row r="1043" spans="1:10" ht="13.5">
      <c r="A1043" s="204"/>
      <c r="B1043" s="203"/>
      <c r="C1043" s="5"/>
      <c r="D1043" s="5">
        <f>IF(OR(ISBLANK(B1043),NOT(OR(C1043="SD",C1043="P"))),"",VLOOKUP(B1043,Données!$AN$9:$AO$200,2,0))</f>
      </c>
      <c r="E1043" s="5">
        <f>IF(OR(ISBLANK(B1043),OR(C1043="Rec",C1043="P")),"",IF(C1043="SD",VLOOKUP($B1043,Données!$AU$9:$AV$200,2,0),IF(C1043="Ec",VLOOKUP($B1043,Données!$AX$9:$AY$200,2,0),IF(C1043="RecEc",VLOOKUP($B1043,Données!$BA$9:$BB$200,2,0),VLOOKUP($B1043,Données!$AQ$9:$AR$200,2,0)))))</f>
        <v>0</v>
      </c>
      <c r="G1043" s="193"/>
      <c r="I1043" s="194"/>
      <c r="J1043" s="189"/>
    </row>
    <row r="1044" spans="1:10" ht="13.5">
      <c r="A1044" s="204"/>
      <c r="B1044" s="203"/>
      <c r="C1044" s="5"/>
      <c r="D1044" s="5">
        <f>IF(OR(ISBLANK(B1044),NOT(OR(C1044="SD",C1044="P"))),"",VLOOKUP(B1044,Données!$AN$9:$AO$200,2,0))</f>
      </c>
      <c r="E1044" s="5">
        <f>IF(OR(ISBLANK(B1044),OR(C1044="Rec",C1044="P")),"",IF(C1044="SD",VLOOKUP($B1044,Données!$AU$9:$AV$200,2,0),IF(C1044="Ec",VLOOKUP($B1044,Données!$AX$9:$AY$200,2,0),IF(C1044="RecEc",VLOOKUP($B1044,Données!$BA$9:$BB$200,2,0),VLOOKUP($B1044,Données!$AQ$9:$AR$200,2,0)))))</f>
        <v>0</v>
      </c>
      <c r="G1044" s="193"/>
      <c r="I1044" s="194"/>
      <c r="J1044" s="189"/>
    </row>
    <row r="1045" spans="1:10" ht="13.5">
      <c r="A1045" s="204"/>
      <c r="B1045" s="203"/>
      <c r="C1045" s="5"/>
      <c r="E1045" s="5">
        <f>IF(OR(ISBLANK(B1045),OR(C1045="Rec",C1045="P")),"",IF(C1045="SD",VLOOKUP($B1045,Données!$AU$9:$AV$200,2,0),IF(C1045="Ec",VLOOKUP($B1045,Données!$AX$9:$AY$200,2,0),IF(C1045="RecEc",VLOOKUP($B1045,Données!$BA$9:$BB$200,2,0),VLOOKUP($B1045,Données!$AQ$9:$AR$200,2,0)))))</f>
        <v>0</v>
      </c>
      <c r="G1045" s="193"/>
      <c r="I1045" s="194"/>
      <c r="J1045" s="189"/>
    </row>
    <row r="1046" spans="1:10" ht="13.5">
      <c r="A1046" s="204"/>
      <c r="B1046" s="203"/>
      <c r="C1046" s="5"/>
      <c r="E1046" s="5">
        <f>IF(OR(ISBLANK(B1046),OR(C1046="Rec",C1046="P")),"",IF(C1046="SD",VLOOKUP($B1046,Données!$AU$9:$AV$200,2,0),IF(C1046="Ec",VLOOKUP($B1046,Données!$AX$9:$AY$200,2,0),IF(C1046="RecEc",VLOOKUP($B1046,Données!$BA$9:$BB$200,2,0),VLOOKUP($B1046,Données!$AQ$9:$AR$200,2,0)))))</f>
        <v>0</v>
      </c>
      <c r="G1046" s="193"/>
      <c r="I1046" s="194"/>
      <c r="J1046" s="189"/>
    </row>
    <row r="1047" spans="1:10" ht="13.5">
      <c r="A1047" s="204"/>
      <c r="B1047" s="203"/>
      <c r="C1047" s="5"/>
      <c r="D1047" s="5">
        <f>IF(OR(ISBLANK(B1047),NOT(OR(C1047="SD",C1047="P"))),"",VLOOKUP(B1047,Données!$AN$9:$AO$200,2,0))</f>
      </c>
      <c r="E1047" s="5">
        <f>IF(OR(ISBLANK(B1047),OR(C1047="Rec",C1047="P")),"",IF(C1047="SD",VLOOKUP($B1047,Données!$AU$9:$AV$200,2,0),IF(C1047="Ec",VLOOKUP($B1047,Données!$AX$9:$AY$200,2,0),IF(C1047="RecEc",VLOOKUP($B1047,Données!$BA$9:$BB$200,2,0),VLOOKUP($B1047,Données!$AQ$9:$AR$200,2,0)))))</f>
        <v>0</v>
      </c>
      <c r="G1047" s="193"/>
      <c r="I1047" s="194"/>
      <c r="J1047" s="189"/>
    </row>
    <row r="1048" spans="1:10" ht="13.5">
      <c r="A1048" s="204"/>
      <c r="B1048" s="203"/>
      <c r="C1048" s="5"/>
      <c r="D1048" s="5">
        <f>IF(OR(ISBLANK(B1048),NOT(OR(C1048="SD",C1048="P"))),"",VLOOKUP(B1048,Données!$AN$9:$AO$200,2,0))</f>
      </c>
      <c r="E1048" s="5">
        <f>IF(OR(ISBLANK(B1048),OR(C1048="Rec",C1048="P")),"",IF(C1048="SD",VLOOKUP($B1048,Données!$AU$9:$AV$200,2,0),IF(C1048="Ec",VLOOKUP($B1048,Données!$AX$9:$AY$200,2,0),IF(C1048="RecEc",VLOOKUP($B1048,Données!$BA$9:$BB$200,2,0),VLOOKUP($B1048,Données!$AQ$9:$AR$200,2,0)))))</f>
        <v>0</v>
      </c>
      <c r="G1048" s="193"/>
      <c r="I1048" s="194"/>
      <c r="J1048" s="189"/>
    </row>
    <row r="1049" spans="1:10" ht="13.5">
      <c r="A1049" s="204"/>
      <c r="B1049" s="203"/>
      <c r="C1049" s="5"/>
      <c r="D1049" s="5">
        <f>IF(OR(ISBLANK(B1049),NOT(OR(C1049="SD",C1049="P"))),"",VLOOKUP(B1049,Données!$AN$9:$AO$200,2,0))</f>
      </c>
      <c r="E1049" s="5">
        <f>IF(OR(ISBLANK(B1049),OR(C1049="Rec",C1049="P")),"",IF(C1049="SD",VLOOKUP($B1049,Données!$AU$9:$AV$200,2,0),IF(C1049="Ec",VLOOKUP($B1049,Données!$AX$9:$AY$200,2,0),IF(C1049="RecEc",VLOOKUP($B1049,Données!$BA$9:$BB$200,2,0),VLOOKUP($B1049,Données!$AQ$9:$AR$200,2,0)))))</f>
        <v>0</v>
      </c>
      <c r="G1049" s="193"/>
      <c r="I1049" s="194"/>
      <c r="J1049" s="189"/>
    </row>
    <row r="1050" spans="1:10" ht="13.5">
      <c r="A1050" s="204"/>
      <c r="B1050" s="203"/>
      <c r="C1050" s="5"/>
      <c r="D1050" s="5">
        <f>IF(OR(ISBLANK(B1050),NOT(OR(C1050="SD",C1050="P"))),"",VLOOKUP(B1050,Données!$AN$9:$AO$200,2,0))</f>
      </c>
      <c r="E1050" s="5">
        <f>IF(OR(ISBLANK(B1050),OR(C1050="Rec",C1050="P")),"",IF(C1050="SD",VLOOKUP($B1050,Données!$AU$9:$AV$200,2,0),IF(C1050="Ec",VLOOKUP($B1050,Données!$AX$9:$AY$200,2,0),IF(C1050="RecEc",VLOOKUP($B1050,Données!$BA$9:$BB$200,2,0),VLOOKUP($B1050,Données!$AQ$9:$AR$200,2,0)))))</f>
        <v>0</v>
      </c>
      <c r="G1050" s="193"/>
      <c r="I1050" s="194"/>
      <c r="J1050" s="189"/>
    </row>
    <row r="1051" spans="1:10" ht="13.5">
      <c r="A1051" s="204"/>
      <c r="B1051" s="203"/>
      <c r="C1051" s="5"/>
      <c r="D1051" s="5">
        <f>IF(OR(ISBLANK(B1051),NOT(OR(C1051="SD",C1051="P"))),"",VLOOKUP(B1051,Données!$AN$9:$AO$200,2,0))</f>
      </c>
      <c r="E1051" s="5">
        <f>IF(OR(ISBLANK(B1051),OR(C1051="Rec",C1051="P")),"",IF(C1051="SD",VLOOKUP($B1051,Données!$AU$9:$AV$200,2,0),IF(C1051="Ec",VLOOKUP($B1051,Données!$AX$9:$AY$200,2,0),IF(C1051="RecEc",VLOOKUP($B1051,Données!$BA$9:$BB$200,2,0),VLOOKUP($B1051,Données!$AQ$9:$AR$200,2,0)))))</f>
        <v>0</v>
      </c>
      <c r="G1051" s="193"/>
      <c r="I1051" s="194"/>
      <c r="J1051" s="189"/>
    </row>
    <row r="1052" spans="1:10" ht="13.5">
      <c r="A1052" s="204"/>
      <c r="B1052" s="203"/>
      <c r="C1052" s="5"/>
      <c r="D1052" s="5">
        <f>IF(OR(ISBLANK(B1052),NOT(OR(C1052="SD",C1052="P"))),"",VLOOKUP(B1052,Données!$AN$9:$AO$200,2,0))</f>
      </c>
      <c r="E1052" s="5">
        <f>IF(OR(ISBLANK(B1052),OR(C1052="Rec",C1052="P")),"",IF(C1052="SD",VLOOKUP($B1052,Données!$AU$9:$AV$200,2,0),IF(C1052="Ec",VLOOKUP($B1052,Données!$AX$9:$AY$200,2,0),IF(C1052="RecEc",VLOOKUP($B1052,Données!$BA$9:$BB$200,2,0),VLOOKUP($B1052,Données!$AQ$9:$AR$200,2,0)))))</f>
        <v>0</v>
      </c>
      <c r="G1052" s="193"/>
      <c r="I1052" s="194"/>
      <c r="J1052" s="189"/>
    </row>
    <row r="1053" spans="1:10" ht="13.5">
      <c r="A1053" s="204"/>
      <c r="B1053" s="203"/>
      <c r="C1053" s="5"/>
      <c r="D1053" s="5">
        <f>IF(OR(ISBLANK(B1053),NOT(OR(C1053="SD",C1053="P"))),"",VLOOKUP(B1053,Données!$AN$9:$AO$200,2,0))</f>
      </c>
      <c r="E1053" s="5">
        <f>IF(OR(ISBLANK(B1053),OR(C1053="Rec",C1053="P")),"",IF(C1053="SD",VLOOKUP($B1053,Données!$AU$9:$AV$200,2,0),IF(C1053="Ec",VLOOKUP($B1053,Données!$AX$9:$AY$200,2,0),IF(C1053="RecEc",VLOOKUP($B1053,Données!$BA$9:$BB$200,2,0),VLOOKUP($B1053,Données!$AQ$9:$AR$200,2,0)))))</f>
        <v>0</v>
      </c>
      <c r="G1053" s="193"/>
      <c r="I1053" s="194"/>
      <c r="J1053" s="189"/>
    </row>
    <row r="1054" spans="1:10" ht="12.75">
      <c r="A1054" s="190">
        <v>41913</v>
      </c>
      <c r="B1054" s="191" t="s">
        <v>541</v>
      </c>
      <c r="C1054" s="191"/>
      <c r="D1054" s="191"/>
      <c r="E1054" s="191"/>
      <c r="G1054" s="193"/>
      <c r="I1054" s="194"/>
      <c r="J1054" s="189"/>
    </row>
    <row r="1055" spans="1:10" ht="12.75">
      <c r="A1055" s="190"/>
      <c r="B1055" s="195" t="s">
        <v>543</v>
      </c>
      <c r="C1055" s="196" t="s">
        <v>544</v>
      </c>
      <c r="D1055" s="197" t="s">
        <v>545</v>
      </c>
      <c r="E1055" s="198" t="s">
        <v>544</v>
      </c>
      <c r="G1055" s="193"/>
      <c r="I1055" s="194"/>
      <c r="J1055" s="189"/>
    </row>
    <row r="1056" spans="1:10" ht="12.75">
      <c r="A1056" s="190"/>
      <c r="B1056" s="2">
        <f aca="true" t="shared" si="82" ref="B1056:B1071">IF(C1143="SD",B1143,"")</f>
        <v>0</v>
      </c>
      <c r="C1056" s="200">
        <f>IF(ISBLANK(B1056),"",VLOOKUP(B1056,Données!$BG$9:$BH$200,2,0))</f>
        <v>5.25</v>
      </c>
      <c r="D1056" s="48">
        <f aca="true" t="shared" si="83" ref="D1056:D1071">IF(C1143="R",B1143,"")</f>
        <v>0</v>
      </c>
      <c r="E1056" s="189">
        <f>IF(ISBLANK(D1056),"",VLOOKUP(D1056,Données!$BJ$9:$BK$200,2,0))</f>
        <v>0</v>
      </c>
      <c r="G1056" s="193"/>
      <c r="I1056" s="194"/>
      <c r="J1056" s="189"/>
    </row>
    <row r="1057" spans="1:10" ht="12.75">
      <c r="A1057" s="190"/>
      <c r="B1057" s="2">
        <f t="shared" si="82"/>
        <v>0</v>
      </c>
      <c r="C1057" s="200">
        <f>IF(ISBLANK(B1057),"",VLOOKUP(B1057,Données!$BG$9:$BH$200,2,0))</f>
        <v>0</v>
      </c>
      <c r="D1057" s="48">
        <f t="shared" si="83"/>
        <v>0</v>
      </c>
      <c r="E1057" s="189">
        <f>IF(ISBLANK(D1057),"",VLOOKUP(D1057,Données!$BJ$9:$BK$200,2,0))</f>
        <v>0</v>
      </c>
      <c r="G1057" s="193"/>
      <c r="I1057" s="194"/>
      <c r="J1057" s="189"/>
    </row>
    <row r="1058" spans="1:10" ht="12.75">
      <c r="A1058" s="190"/>
      <c r="B1058" s="2">
        <f t="shared" si="82"/>
        <v>0</v>
      </c>
      <c r="C1058" s="200">
        <f>IF(ISBLANK(B1058),"",VLOOKUP(B1058,Données!$BG$9:$BH$200,2,0))</f>
        <v>0</v>
      </c>
      <c r="D1058" s="48">
        <f t="shared" si="83"/>
        <v>0</v>
      </c>
      <c r="E1058" s="189">
        <f>IF(ISBLANK(D1058),"",VLOOKUP(D1058,Données!$BJ$9:$BK$200,2,0))</f>
        <v>0</v>
      </c>
      <c r="G1058" s="193"/>
      <c r="I1058" s="194"/>
      <c r="J1058" s="189"/>
    </row>
    <row r="1059" spans="1:10" ht="12.75">
      <c r="A1059" s="190"/>
      <c r="B1059" s="2">
        <f t="shared" si="82"/>
        <v>0</v>
      </c>
      <c r="C1059" s="200">
        <f>IF(ISBLANK(B1059),"",VLOOKUP(B1059,Données!$BG$9:$BH$200,2,0))</f>
        <v>0</v>
      </c>
      <c r="D1059" s="48">
        <f t="shared" si="83"/>
        <v>0</v>
      </c>
      <c r="E1059" s="189">
        <f>IF(ISBLANK(D1059),"",VLOOKUP(D1059,Données!$BJ$9:$BK$200,2,0))</f>
        <v>0</v>
      </c>
      <c r="G1059" s="193"/>
      <c r="I1059" s="194"/>
      <c r="J1059" s="189"/>
    </row>
    <row r="1060" spans="1:10" ht="12.75">
      <c r="A1060" s="190"/>
      <c r="B1060" s="2">
        <f t="shared" si="82"/>
        <v>0</v>
      </c>
      <c r="C1060" s="200">
        <f>IF(ISBLANK(B1060),"",VLOOKUP(B1060,Données!$BG$9:$BH$200,2,0))</f>
        <v>0</v>
      </c>
      <c r="D1060" s="48">
        <f t="shared" si="83"/>
        <v>0</v>
      </c>
      <c r="E1060" s="189">
        <f>IF(ISBLANK(D1060),"",VLOOKUP(D1060,Données!$BJ$9:$BK$200,2,0))</f>
        <v>0</v>
      </c>
      <c r="G1060" s="193"/>
      <c r="I1060" s="194"/>
      <c r="J1060" s="189"/>
    </row>
    <row r="1061" spans="1:10" ht="12.75">
      <c r="A1061" s="190"/>
      <c r="B1061" s="2">
        <f t="shared" si="82"/>
        <v>0</v>
      </c>
      <c r="C1061" s="200">
        <f>IF(ISBLANK(B1061),"",VLOOKUP(B1061,Données!$BG$9:$BH$200,2,0))</f>
        <v>0</v>
      </c>
      <c r="D1061" s="48">
        <f t="shared" si="83"/>
        <v>0</v>
      </c>
      <c r="E1061" s="189">
        <f>IF(ISBLANK(D1061),"",VLOOKUP(D1061,Données!$BJ$9:$BK$200,2,0))</f>
        <v>0</v>
      </c>
      <c r="G1061" s="193"/>
      <c r="I1061" s="194"/>
      <c r="J1061" s="189"/>
    </row>
    <row r="1062" spans="1:10" ht="12.75">
      <c r="A1062" s="190"/>
      <c r="B1062" s="2">
        <f t="shared" si="82"/>
        <v>0</v>
      </c>
      <c r="C1062" s="200">
        <f>IF(ISBLANK(B1062),"",VLOOKUP(B1062,Données!$BG$9:$BH$200,2,0))</f>
        <v>0</v>
      </c>
      <c r="D1062" s="48">
        <f t="shared" si="83"/>
        <v>0</v>
      </c>
      <c r="E1062" s="189">
        <f>IF(ISBLANK(D1062),"",VLOOKUP(D1062,Données!$BJ$9:$BK$200,2,0))</f>
        <v>0</v>
      </c>
      <c r="G1062" s="193"/>
      <c r="I1062" s="194"/>
      <c r="J1062" s="189"/>
    </row>
    <row r="1063" spans="1:10" ht="12.75">
      <c r="A1063" s="190"/>
      <c r="B1063" s="2">
        <f t="shared" si="82"/>
        <v>0</v>
      </c>
      <c r="C1063" s="200">
        <f>IF(ISBLANK(B1063),"",VLOOKUP(B1063,Données!$BG$9:$BH$200,2,0))</f>
        <v>0</v>
      </c>
      <c r="D1063" s="48">
        <f t="shared" si="83"/>
        <v>0</v>
      </c>
      <c r="E1063" s="189">
        <f>IF(ISBLANK(D1063),"",VLOOKUP(D1063,Données!$BJ$9:$BK$200,2,0))</f>
        <v>0</v>
      </c>
      <c r="G1063" s="193"/>
      <c r="I1063" s="194"/>
      <c r="J1063" s="189"/>
    </row>
    <row r="1064" spans="1:10" ht="12.75">
      <c r="A1064" s="190"/>
      <c r="B1064" s="2">
        <f t="shared" si="82"/>
        <v>0</v>
      </c>
      <c r="C1064" s="200">
        <f>IF(ISBLANK(B1064),"",VLOOKUP(B1064,Données!$BG$9:$BH$200,2,0))</f>
        <v>0</v>
      </c>
      <c r="D1064" s="48">
        <f t="shared" si="83"/>
        <v>0</v>
      </c>
      <c r="E1064" s="189">
        <f>IF(ISBLANK(D1064),"",VLOOKUP(D1064,Données!$BJ$9:$BK$200,2,0))</f>
        <v>0</v>
      </c>
      <c r="G1064" s="193"/>
      <c r="I1064" s="194"/>
      <c r="J1064" s="189"/>
    </row>
    <row r="1065" spans="1:10" ht="12.75">
      <c r="A1065" s="190"/>
      <c r="B1065" s="2">
        <f t="shared" si="82"/>
        <v>0</v>
      </c>
      <c r="C1065" s="200">
        <f>IF(ISBLANK(B1065),"",VLOOKUP(B1065,Données!$BG$9:$BH$200,2,0))</f>
        <v>0</v>
      </c>
      <c r="D1065" s="48">
        <f t="shared" si="83"/>
        <v>0</v>
      </c>
      <c r="E1065" s="189">
        <f>IF(ISBLANK(D1065),"",VLOOKUP(D1065,Données!$BJ$9:$BK$200,2,0))</f>
        <v>0</v>
      </c>
      <c r="G1065" s="193"/>
      <c r="I1065" s="194"/>
      <c r="J1065" s="189"/>
    </row>
    <row r="1066" spans="1:10" ht="12.75">
      <c r="A1066" s="190"/>
      <c r="B1066" s="2">
        <f t="shared" si="82"/>
        <v>0</v>
      </c>
      <c r="C1066" s="200">
        <f>IF(ISBLANK(B1066),"",VLOOKUP(B1066,Données!$BG$9:$BH$200,2,0))</f>
        <v>0</v>
      </c>
      <c r="D1066" s="48">
        <f t="shared" si="83"/>
        <v>0</v>
      </c>
      <c r="E1066" s="189">
        <f>IF(ISBLANK(D1066),"",VLOOKUP(D1066,Données!$BJ$9:$BK$200,2,0))</f>
        <v>0</v>
      </c>
      <c r="G1066" s="193"/>
      <c r="I1066" s="194"/>
      <c r="J1066" s="189"/>
    </row>
    <row r="1067" spans="1:10" ht="12.75">
      <c r="A1067" s="190"/>
      <c r="B1067" s="2">
        <f t="shared" si="82"/>
        <v>0</v>
      </c>
      <c r="C1067" s="200">
        <f>IF(ISBLANK(B1067),"",VLOOKUP(B1067,Données!$BG$9:$BH$200,2,0))</f>
        <v>0</v>
      </c>
      <c r="D1067" s="48">
        <f t="shared" si="83"/>
        <v>0</v>
      </c>
      <c r="E1067" s="189">
        <f>IF(ISBLANK(D1067),"",VLOOKUP(D1067,Données!$BJ$9:$BK$200,2,0))</f>
        <v>0</v>
      </c>
      <c r="G1067" s="193"/>
      <c r="I1067" s="194"/>
      <c r="J1067" s="189"/>
    </row>
    <row r="1068" spans="1:10" ht="12.75">
      <c r="A1068" s="190"/>
      <c r="B1068" s="2">
        <f t="shared" si="82"/>
        <v>0</v>
      </c>
      <c r="C1068" s="200">
        <f>IF(ISBLANK(B1068),"",VLOOKUP(B1068,Données!$BG$9:$BH$200,2,0))</f>
        <v>0</v>
      </c>
      <c r="D1068" s="48">
        <f t="shared" si="83"/>
        <v>0</v>
      </c>
      <c r="E1068" s="189">
        <f>IF(ISBLANK(D1068),"",VLOOKUP(D1068,Données!$BJ$9:$BK$200,2,0))</f>
        <v>0</v>
      </c>
      <c r="G1068" s="193"/>
      <c r="I1068" s="194"/>
      <c r="J1068" s="189"/>
    </row>
    <row r="1069" spans="1:10" ht="12.75">
      <c r="A1069" s="190"/>
      <c r="B1069" s="2">
        <f t="shared" si="82"/>
        <v>0</v>
      </c>
      <c r="C1069" s="200">
        <f>IF(ISBLANK(B1069),"",VLOOKUP(B1069,Données!$BG$9:$BH$200,2,0))</f>
        <v>0</v>
      </c>
      <c r="D1069" s="48">
        <f t="shared" si="83"/>
        <v>0</v>
      </c>
      <c r="E1069" s="189">
        <f>IF(ISBLANK(D1069),"",VLOOKUP(D1069,Données!$BJ$9:$BK$200,2,0))</f>
        <v>0</v>
      </c>
      <c r="G1069" s="193"/>
      <c r="I1069" s="194"/>
      <c r="J1069" s="189"/>
    </row>
    <row r="1070" spans="1:10" ht="12.75">
      <c r="A1070" s="190"/>
      <c r="B1070" s="2">
        <f t="shared" si="82"/>
        <v>0</v>
      </c>
      <c r="C1070" s="200">
        <f>IF(ISBLANK(B1070),"",VLOOKUP(B1070,Données!$BG$9:$BH$200,2,0))</f>
        <v>0</v>
      </c>
      <c r="D1070" s="48">
        <f t="shared" si="83"/>
        <v>0</v>
      </c>
      <c r="E1070" s="189">
        <f>IF(ISBLANK(D1070),"",VLOOKUP(D1070,Données!$BJ$9:$BK$200,2,0))</f>
        <v>0</v>
      </c>
      <c r="G1070" s="193"/>
      <c r="I1070" s="194"/>
      <c r="J1070" s="189"/>
    </row>
    <row r="1071" spans="1:10" ht="12.75">
      <c r="A1071" s="190"/>
      <c r="B1071" s="2">
        <f t="shared" si="82"/>
        <v>0</v>
      </c>
      <c r="C1071" s="200">
        <f>IF(ISBLANK(B1071),"",VLOOKUP(B1071,Données!$BG$9:$BH$200,2,0))</f>
        <v>0</v>
      </c>
      <c r="D1071" s="48">
        <f t="shared" si="83"/>
        <v>0</v>
      </c>
      <c r="E1071" s="189">
        <f>IF(ISBLANK(D1071),"",VLOOKUP(D1071,Données!$BJ$9:$BK$200,2,0))</f>
        <v>0</v>
      </c>
      <c r="G1071" s="193"/>
      <c r="I1071" s="194"/>
      <c r="J1071" s="189"/>
    </row>
    <row r="1072" spans="1:10" ht="12.75">
      <c r="A1072" s="190"/>
      <c r="B1072" s="2">
        <f aca="true" t="shared" si="84" ref="B1072:B1073">IF(C1165="SD",B1165,"")</f>
        <v>0</v>
      </c>
      <c r="C1072" s="200">
        <f>IF(ISBLANK(B1072),"",VLOOKUP(B1072,Données!$BG$9:$BH$200,2,0))</f>
        <v>0</v>
      </c>
      <c r="D1072" s="48">
        <f aca="true" t="shared" si="85" ref="D1072:D1073">IF(C1165="R",B1165,"")</f>
        <v>0</v>
      </c>
      <c r="E1072" s="189">
        <f>IF(ISBLANK(D1072),"",VLOOKUP(D1072,Données!$BJ$9:$BK$200,2,0))</f>
        <v>0</v>
      </c>
      <c r="G1072" s="193"/>
      <c r="I1072" s="194"/>
      <c r="J1072" s="189"/>
    </row>
    <row r="1073" spans="1:10" ht="12.75">
      <c r="A1073" s="190"/>
      <c r="B1073" s="2">
        <f t="shared" si="84"/>
        <v>0</v>
      </c>
      <c r="C1073" s="200">
        <f>IF(ISBLANK(B1073),"",VLOOKUP(B1073,Données!$BG$9:$BH$200,2,0))</f>
        <v>0</v>
      </c>
      <c r="D1073" s="48">
        <f t="shared" si="85"/>
        <v>0</v>
      </c>
      <c r="E1073" s="189">
        <f>IF(ISBLANK(D1073),"",VLOOKUP(D1073,Données!$BJ$9:$BK$200,2,0))</f>
        <v>0</v>
      </c>
      <c r="G1073" s="193"/>
      <c r="I1073" s="194"/>
      <c r="J1073" s="189"/>
    </row>
    <row r="1074" spans="1:10" ht="12.75">
      <c r="A1074" s="190"/>
      <c r="B1074" s="2"/>
      <c r="C1074" s="200"/>
      <c r="D1074" s="48"/>
      <c r="E1074" s="189"/>
      <c r="G1074" s="193"/>
      <c r="I1074" s="194"/>
      <c r="J1074" s="189"/>
    </row>
    <row r="1075" spans="1:10" ht="12.75">
      <c r="A1075" s="190"/>
      <c r="B1075" s="2"/>
      <c r="C1075" s="200"/>
      <c r="D1075" s="48"/>
      <c r="E1075" s="189"/>
      <c r="G1075" s="193"/>
      <c r="I1075" s="194"/>
      <c r="J1075" s="189"/>
    </row>
    <row r="1076" spans="1:10" ht="12.75">
      <c r="A1076" s="190"/>
      <c r="B1076" s="2">
        <f aca="true" t="shared" si="86" ref="B1076:B1081">IF(C1167="SD",B1167,"")</f>
        <v>0</v>
      </c>
      <c r="C1076" s="200">
        <f>IF(ISBLANK(B1076),"",VLOOKUP(B1076,Données!$BG$9:$BH$200,2,0))</f>
        <v>0</v>
      </c>
      <c r="D1076" s="48">
        <f aca="true" t="shared" si="87" ref="D1076:D1081">IF(C1167="R",B1167,"")</f>
        <v>0</v>
      </c>
      <c r="E1076" s="189">
        <f>IF(ISBLANK(D1076),"",VLOOKUP(D1076,Données!$BJ$9:$BK$200,2,0))</f>
        <v>0</v>
      </c>
      <c r="G1076" s="193"/>
      <c r="I1076" s="194"/>
      <c r="J1076" s="189"/>
    </row>
    <row r="1077" spans="1:10" ht="12.75">
      <c r="A1077" s="190"/>
      <c r="B1077" s="2">
        <f t="shared" si="86"/>
        <v>0</v>
      </c>
      <c r="C1077" s="200">
        <f>IF(ISBLANK(B1077),"",VLOOKUP(B1077,Données!$BG$9:$BH$200,2,0))</f>
        <v>0</v>
      </c>
      <c r="D1077" s="48">
        <f t="shared" si="87"/>
        <v>0</v>
      </c>
      <c r="E1077" s="189">
        <f>IF(ISBLANK(D1077),"",VLOOKUP(D1077,Données!$BJ$9:$BK$200,2,0))</f>
        <v>0</v>
      </c>
      <c r="G1077" s="193"/>
      <c r="I1077" s="194"/>
      <c r="J1077" s="189"/>
    </row>
    <row r="1078" spans="1:10" ht="12.75">
      <c r="A1078" s="190"/>
      <c r="B1078" s="2">
        <f t="shared" si="86"/>
        <v>0</v>
      </c>
      <c r="C1078" s="200">
        <f>IF(ISBLANK(B1078),"",VLOOKUP(B1078,Données!$BG$9:$BH$200,2,0))</f>
        <v>0</v>
      </c>
      <c r="D1078" s="48">
        <f t="shared" si="87"/>
        <v>0</v>
      </c>
      <c r="E1078" s="189">
        <f>IF(ISBLANK(D1078),"",VLOOKUP(D1078,Données!$BJ$9:$BK$200,2,0))</f>
        <v>0</v>
      </c>
      <c r="G1078" s="193"/>
      <c r="I1078" s="194"/>
      <c r="J1078" s="189"/>
    </row>
    <row r="1079" spans="1:10" ht="12.75">
      <c r="A1079" s="190"/>
      <c r="B1079" s="2">
        <f t="shared" si="86"/>
        <v>0</v>
      </c>
      <c r="C1079" s="200">
        <f>IF(ISBLANK(B1079),"",VLOOKUP(B1079,Données!$BG$9:$BH$200,2,0))</f>
        <v>0</v>
      </c>
      <c r="D1079" s="48">
        <f t="shared" si="87"/>
        <v>0</v>
      </c>
      <c r="E1079" s="189">
        <f>IF(ISBLANK(D1079),"",VLOOKUP(D1079,Données!$BJ$9:$BK$200,2,0))</f>
        <v>0</v>
      </c>
      <c r="G1079" s="193"/>
      <c r="I1079" s="194"/>
      <c r="J1079" s="189"/>
    </row>
    <row r="1080" spans="1:10" ht="12.75">
      <c r="A1080" s="190"/>
      <c r="B1080" s="2">
        <f t="shared" si="86"/>
        <v>0</v>
      </c>
      <c r="C1080" s="200">
        <f>IF(ISBLANK(B1080),"",VLOOKUP(B1080,Données!$BG$9:$BH$200,2,0))</f>
        <v>0</v>
      </c>
      <c r="D1080" s="48">
        <f t="shared" si="87"/>
        <v>0</v>
      </c>
      <c r="E1080" s="189">
        <f>IF(ISBLANK(D1080),"",VLOOKUP(D1080,Données!$BJ$9:$BK$200,2,0))</f>
        <v>0</v>
      </c>
      <c r="G1080" s="193"/>
      <c r="I1080" s="194"/>
      <c r="J1080" s="189"/>
    </row>
    <row r="1081" spans="1:10" ht="12.75">
      <c r="A1081" s="190"/>
      <c r="B1081" s="2">
        <f t="shared" si="86"/>
        <v>0</v>
      </c>
      <c r="C1081" s="200">
        <f>IF(ISBLANK(B1081),"",VLOOKUP(B1081,Données!$BG$9:$BH$200,2,0))</f>
        <v>0</v>
      </c>
      <c r="D1081" s="48">
        <f t="shared" si="87"/>
        <v>0</v>
      </c>
      <c r="E1081" s="189">
        <f>IF(ISBLANK(D1081),"",VLOOKUP(D1081,Données!$BJ$9:$BK$200,2,0))</f>
        <v>0</v>
      </c>
      <c r="G1081" s="193"/>
      <c r="I1081" s="194"/>
      <c r="J1081" s="189"/>
    </row>
    <row r="1082" spans="1:10" ht="12.75">
      <c r="A1082" s="190"/>
      <c r="B1082" s="2">
        <f>IF(C1172="SD",B1172,"")</f>
        <v>0</v>
      </c>
      <c r="C1082" s="200">
        <f>IF(ISBLANK(B1082),"",VLOOKUP(B1082,Données!$BG$9:$BH$200,2,0))</f>
        <v>0</v>
      </c>
      <c r="D1082" s="48">
        <f>IF(C1172="R",B1172,"")</f>
        <v>0</v>
      </c>
      <c r="E1082" s="189">
        <f>IF(ISBLANK(D1082),"",VLOOKUP(D1082,Données!$BJ$9:$BK$200,2,0))</f>
        <v>0</v>
      </c>
      <c r="G1082" s="193"/>
      <c r="I1082" s="194"/>
      <c r="J1082" s="189"/>
    </row>
    <row r="1083" spans="1:10" ht="12.75">
      <c r="A1083" s="190">
        <v>41913</v>
      </c>
      <c r="B1083" s="201" t="s">
        <v>546</v>
      </c>
      <c r="C1083" s="201"/>
      <c r="D1083" s="201"/>
      <c r="E1083" s="201"/>
      <c r="G1083" s="193"/>
      <c r="I1083" s="194"/>
      <c r="J1083" s="189"/>
    </row>
    <row r="1084" spans="1:10" ht="12.75">
      <c r="A1084" s="190"/>
      <c r="B1084" s="33" t="s">
        <v>8</v>
      </c>
      <c r="C1084" s="33" t="s">
        <v>547</v>
      </c>
      <c r="D1084" s="33" t="s">
        <v>17</v>
      </c>
      <c r="E1084" s="202" t="s">
        <v>14</v>
      </c>
      <c r="G1084" s="193"/>
      <c r="I1084" s="194"/>
      <c r="J1084" s="189"/>
    </row>
    <row r="1085" spans="1:10" ht="13.5">
      <c r="A1085" s="190"/>
      <c r="B1085" s="203" t="s">
        <v>507</v>
      </c>
      <c r="C1085" s="165" t="s">
        <v>86</v>
      </c>
      <c r="D1085" s="5">
        <f>IF(OR(ISBLANK(B1085),NOT(OR(C1085="SD",C1085="P"))),"",VLOOKUP(B1085,Données!$AN$9:$AO$200,2,0))</f>
        <v>84</v>
      </c>
      <c r="E1085" s="5">
        <f>IF(OR(ISBLANK(B1085),OR(C1085="Rec",C1085="P")),"",IF(C1085="SD",VLOOKUP($B1085,Données!$AU$9:$AV$200,2,0),IF(C1085="Ec",VLOOKUP($B1085,Données!$AX$9:$AY$200,2,0),IF(C1085="RecEc",VLOOKUP($B1085,Données!$BA$9:$BB$200,2,0),VLOOKUP($B1085,Données!$AQ$9:$AR$200,2,0)))))</f>
        <v>0</v>
      </c>
      <c r="G1085" s="193"/>
      <c r="I1085" s="194"/>
      <c r="J1085" s="189"/>
    </row>
    <row r="1086" spans="1:10" ht="13.5">
      <c r="A1086" s="190"/>
      <c r="B1086" s="203" t="s">
        <v>574</v>
      </c>
      <c r="C1086" s="209" t="s">
        <v>92</v>
      </c>
      <c r="D1086" s="5">
        <f>IF(OR(ISBLANK(B1086),NOT(OR(C1086="SD",C1086="P"))),"",VLOOKUP(B1086,Données!$AN$9:$AO$200,2,0))</f>
      </c>
      <c r="E1086" s="5">
        <f>IF(OR(ISBLANK(B1086),OR(C1086="Rec",C1086="P")),"",IF(C1086="SD",VLOOKUP($B1086,Données!$AU$9:$AV$200,2,0),IF(C1086="Ec",VLOOKUP($B1086,Données!$AX$9:$AY$200,2,0),IF(C1086="RecEc",VLOOKUP($B1086,Données!$BA$9:$BB$200,2,0),VLOOKUP($B1086,Données!$AQ$9:$AR$200,2,0)))))</f>
        <v>0</v>
      </c>
      <c r="G1086" s="193"/>
      <c r="I1086" s="194"/>
      <c r="J1086" s="189"/>
    </row>
    <row r="1087" spans="1:10" ht="13.5">
      <c r="A1087" s="190"/>
      <c r="B1087" s="203" t="s">
        <v>580</v>
      </c>
      <c r="C1087" s="209" t="s">
        <v>92</v>
      </c>
      <c r="D1087" s="5">
        <f>IF(OR(ISBLANK(B1087),NOT(OR(C1087="SD",C1087="P"))),"",VLOOKUP(B1087,Données!$AN$9:$AO$200,2,0))</f>
      </c>
      <c r="E1087" s="5">
        <f>IF(OR(ISBLANK(B1087),OR(C1087="Rec",C1087="P")),"",IF(C1087="SD",VLOOKUP($B1087,Données!$AU$9:$AV$200,2,0),IF(C1087="Ec",VLOOKUP($B1087,Données!$AX$9:$AY$200,2,0),IF(C1087="RecEc",VLOOKUP($B1087,Données!$BA$9:$BB$200,2,0),VLOOKUP($B1087,Données!$AQ$9:$AR$200,2,0)))))</f>
        <v>0</v>
      </c>
      <c r="G1087" s="193"/>
      <c r="I1087" s="194"/>
      <c r="J1087" s="189"/>
    </row>
    <row r="1088" spans="1:10" ht="13.5">
      <c r="A1088" s="190"/>
      <c r="B1088" s="203" t="s">
        <v>507</v>
      </c>
      <c r="C1088" s="205" t="s">
        <v>539</v>
      </c>
      <c r="D1088" s="5">
        <f>IF(OR(ISBLANK(B1088),NOT(OR(C1088="SD",C1088="P"))),"",VLOOKUP(B1088,Données!$AN$9:$AO$200,2,0))</f>
      </c>
      <c r="E1088" s="5">
        <f>IF(OR(ISBLANK(B1088),OR(C1088="Rec",C1088="P")),"",IF(C1088="SD",VLOOKUP($B1088,Données!$AU$9:$AV$200,2,0),IF(C1088="Ec",VLOOKUP($B1088,Données!$AX$9:$AY$200,2,0),IF(C1088="RecEc",VLOOKUP($B1088,Données!$BA$9:$BB$200,2,0),VLOOKUP($B1088,Données!$AQ$9:$AR$200,2,0)))))</f>
        <v>0</v>
      </c>
      <c r="G1088" s="193"/>
      <c r="I1088" s="194"/>
      <c r="J1088" s="189"/>
    </row>
    <row r="1089" spans="1:10" ht="13.5">
      <c r="A1089" s="190"/>
      <c r="B1089" s="203" t="s">
        <v>584</v>
      </c>
      <c r="C1089" s="205" t="s">
        <v>539</v>
      </c>
      <c r="D1089" s="5">
        <f>IF(OR(ISBLANK(B1089),NOT(OR(C1089="SD",C1089="P"))),"",VLOOKUP(B1089,Données!$AN$9:$AO$200,2,0))</f>
      </c>
      <c r="E1089" s="5">
        <f>IF(OR(ISBLANK(B1089),OR(C1089="Rec",C1089="P")),"",IF(C1089="SD",VLOOKUP($B1089,Données!$AU$9:$AV$200,2,0),IF(C1089="Ec",VLOOKUP($B1089,Données!$AX$9:$AY$200,2,0),IF(C1089="RecEc",VLOOKUP($B1089,Données!$BA$9:$BB$200,2,0),VLOOKUP($B1089,Données!$AQ$9:$AR$200,2,0)))))</f>
        <v>0</v>
      </c>
      <c r="G1089" s="193"/>
      <c r="I1089" s="194"/>
      <c r="J1089" s="189"/>
    </row>
    <row r="1090" spans="1:10" ht="13.5">
      <c r="A1090" s="190"/>
      <c r="B1090" s="203" t="s">
        <v>529</v>
      </c>
      <c r="C1090" s="205" t="s">
        <v>539</v>
      </c>
      <c r="D1090" s="5">
        <f>IF(OR(ISBLANK(B1090),NOT(OR(C1090="SD",C1090="P"))),"",VLOOKUP(B1090,Données!$AN$9:$AO$200,2,0))</f>
      </c>
      <c r="E1090" s="5">
        <f>IF(OR(ISBLANK(B1090),OR(C1090="Rec",C1090="P")),"",IF(C1090="SD",VLOOKUP($B1090,Données!$AU$9:$AV$200,2,0),IF(C1090="Ec",VLOOKUP($B1090,Données!$AX$9:$AY$200,2,0),IF(C1090="RecEc",VLOOKUP($B1090,Données!$BA$9:$BB$200,2,0),VLOOKUP($B1090,Données!$AQ$9:$AR$200,2,0)))))</f>
        <v>0</v>
      </c>
      <c r="G1090" s="193"/>
      <c r="I1090" s="194"/>
      <c r="J1090" s="189"/>
    </row>
    <row r="1091" spans="1:10" ht="13.5">
      <c r="A1091" s="190"/>
      <c r="B1091" s="203" t="s">
        <v>588</v>
      </c>
      <c r="C1091" s="205" t="s">
        <v>539</v>
      </c>
      <c r="D1091" s="5">
        <f>IF(OR(ISBLANK(B1091),NOT(OR(C1091="SD",C1091="P"))),"",VLOOKUP(B1091,Données!$AN$9:$AO$200,2,0))</f>
      </c>
      <c r="E1091" s="5">
        <f>IF(OR(ISBLANK(B1091),OR(C1091="Rec",C1091="P")),"",IF(C1091="SD",VLOOKUP($B1091,Données!$AU$9:$AV$200,2,0),IF(C1091="Ec",VLOOKUP($B1091,Données!$AX$9:$AY$200,2,0),IF(C1091="RecEc",VLOOKUP($B1091,Données!$BA$9:$BB$200,2,0),VLOOKUP($B1091,Données!$AQ$9:$AR$200,2,0)))))</f>
        <v>0</v>
      </c>
      <c r="G1091" s="193"/>
      <c r="I1091" s="194"/>
      <c r="J1091" s="189"/>
    </row>
    <row r="1092" spans="1:10" ht="13.5">
      <c r="A1092" s="190"/>
      <c r="B1092" s="203" t="s">
        <v>507</v>
      </c>
      <c r="C1092" s="169" t="s">
        <v>537</v>
      </c>
      <c r="D1092" s="5">
        <f>IF(OR(ISBLANK(B1092),NOT(OR(C1092="SD",C1092="P"))),"",VLOOKUP(B1092,Données!$AN$9:$AO$200,2,0))</f>
      </c>
      <c r="E1092" s="5">
        <f>IF(OR(ISBLANK(B1092),OR(C1092="Rec",C1092="P")),"",IF(C1092="SD",VLOOKUP($B1092,Données!$AU$9:$AV$200,2,0),IF(C1092="Ec",VLOOKUP($B1092,Données!$AX$9:$AY$200,2,0),IF(C1092="RecEc",VLOOKUP($B1092,Données!$BA$9:$BB$200,2,0),VLOOKUP($B1092,Données!$AQ$9:$AR$200,2,0)))))</f>
        <v>15</v>
      </c>
      <c r="G1092" s="193"/>
      <c r="I1092" s="194"/>
      <c r="J1092" s="189"/>
    </row>
    <row r="1093" spans="1:10" ht="13.5">
      <c r="A1093" s="190"/>
      <c r="B1093" s="203" t="s">
        <v>588</v>
      </c>
      <c r="C1093" s="209" t="s">
        <v>92</v>
      </c>
      <c r="D1093" s="5">
        <f>IF(OR(ISBLANK(B1093),NOT(OR(C1093="SD",C1093="P"))),"",VLOOKUP(B1093,Données!$AN$9:$AO$200,2,0))</f>
      </c>
      <c r="E1093" s="5">
        <f>IF(OR(ISBLANK(B1093),OR(C1093="Rec",C1093="P")),"",IF(C1093="SD",VLOOKUP($B1093,Données!$AU$9:$AV$200,2,0),IF(C1093="Ec",VLOOKUP($B1093,Données!$AX$9:$AY$200,2,0),IF(C1093="RecEc",VLOOKUP($B1093,Données!$BA$9:$BB$200,2,0),VLOOKUP($B1093,Données!$AQ$9:$AR$200,2,0)))))</f>
        <v>0</v>
      </c>
      <c r="G1093" s="193"/>
      <c r="I1093" s="194"/>
      <c r="J1093" s="189"/>
    </row>
    <row r="1094" spans="1:10" ht="13.5">
      <c r="A1094" s="190"/>
      <c r="B1094" s="203"/>
      <c r="C1094" s="5"/>
      <c r="D1094" s="5">
        <f>IF(OR(ISBLANK(B1094),NOT(OR(C1094="SD",C1094="P"))),"",VLOOKUP(B1094,Données!$AN$9:$AO$200,2,0))</f>
      </c>
      <c r="E1094" s="5">
        <f>IF(OR(ISBLANK(B1094),OR(C1094="Rec",C1094="P")),"",IF(C1094="SD",VLOOKUP($B1094,Données!$AU$9:$AV$200,2,0),IF(C1094="Ec",VLOOKUP($B1094,Données!$AX$9:$AY$200,2,0),IF(C1094="RecEc",VLOOKUP($B1094,Données!$BA$9:$BB$200,2,0),VLOOKUP($B1094,Données!$AQ$9:$AR$200,2,0)))))</f>
        <v>0</v>
      </c>
      <c r="G1094" s="193"/>
      <c r="I1094" s="194"/>
      <c r="J1094" s="189"/>
    </row>
    <row r="1095" spans="1:10" ht="13.5">
      <c r="A1095" s="190"/>
      <c r="B1095" s="203"/>
      <c r="C1095" s="5"/>
      <c r="D1095" s="5">
        <f>IF(OR(ISBLANK(B1095),NOT(OR(C1095="SD",C1095="P"))),"",VLOOKUP(B1095,Données!$AN$9:$AO$200,2,0))</f>
      </c>
      <c r="E1095" s="5">
        <f>IF(OR(ISBLANK(B1095),OR(C1095="Rec",C1095="P")),"",IF(C1095="SD",VLOOKUP($B1095,Données!$AU$9:$AV$200,2,0),IF(C1095="Ec",VLOOKUP($B1095,Données!$AX$9:$AY$200,2,0),IF(C1095="RecEc",VLOOKUP($B1095,Données!$BA$9:$BB$200,2,0),VLOOKUP($B1095,Données!$AQ$9:$AR$200,2,0)))))</f>
        <v>0</v>
      </c>
      <c r="G1095" s="193"/>
      <c r="I1095" s="194"/>
      <c r="J1095" s="189"/>
    </row>
    <row r="1096" spans="1:10" ht="13.5">
      <c r="A1096" s="190"/>
      <c r="B1096" s="203"/>
      <c r="C1096" s="5"/>
      <c r="D1096" s="5">
        <f>IF(OR(ISBLANK(B1096),NOT(OR(C1096="SD",C1096="P"))),"",VLOOKUP(B1096,Données!$AN$9:$AO$200,2,0))</f>
      </c>
      <c r="E1096" s="5">
        <f>IF(OR(ISBLANK(B1096),OR(C1096="Rec",C1096="P")),"",IF(C1096="SD",VLOOKUP($B1096,Données!$AU$9:$AV$200,2,0),IF(C1096="Ec",VLOOKUP($B1096,Données!$AX$9:$AY$200,2,0),IF(C1096="RecEc",VLOOKUP($B1096,Données!$BA$9:$BB$200,2,0),VLOOKUP($B1096,Données!$AQ$9:$AR$200,2,0)))))</f>
        <v>0</v>
      </c>
      <c r="G1096" s="193"/>
      <c r="I1096" s="194"/>
      <c r="J1096" s="189"/>
    </row>
    <row r="1097" spans="1:10" ht="13.5">
      <c r="A1097" s="190"/>
      <c r="B1097" s="203"/>
      <c r="C1097" s="5"/>
      <c r="D1097" s="5">
        <f>IF(OR(ISBLANK(B1097),NOT(OR(C1097="SD",C1097="P"))),"",VLOOKUP(B1097,Données!$AN$9:$AO$200,2,0))</f>
      </c>
      <c r="E1097" s="5">
        <f>IF(OR(ISBLANK(B1097),OR(C1097="Rec",C1097="P")),"",IF(C1097="SD",VLOOKUP($B1097,Données!$AU$9:$AV$200,2,0),IF(C1097="Ec",VLOOKUP($B1097,Données!$AX$9:$AY$200,2,0),IF(C1097="RecEc",VLOOKUP($B1097,Données!$BA$9:$BB$200,2,0),VLOOKUP($B1097,Données!$AQ$9:$AR$200,2,0)))))</f>
        <v>0</v>
      </c>
      <c r="G1097" s="193"/>
      <c r="I1097" s="194"/>
      <c r="J1097" s="189"/>
    </row>
    <row r="1098" spans="1:10" ht="13.5">
      <c r="A1098" s="190"/>
      <c r="B1098" s="203"/>
      <c r="C1098" s="5"/>
      <c r="D1098" s="5">
        <f>IF(OR(ISBLANK(B1098),NOT(OR(C1098="SD",C1098="P"))),"",VLOOKUP(B1098,Données!$AN$9:$AO$200,2,0))</f>
      </c>
      <c r="E1098" s="5">
        <f>IF(OR(ISBLANK(B1098),OR(C1098="Rec",C1098="P")),"",IF(C1098="SD",VLOOKUP($B1098,Données!$AU$9:$AV$200,2,0),IF(C1098="Ec",VLOOKUP($B1098,Données!$AX$9:$AY$200,2,0),IF(C1098="RecEc",VLOOKUP($B1098,Données!$BA$9:$BB$200,2,0),VLOOKUP($B1098,Données!$AQ$9:$AR$200,2,0)))))</f>
        <v>0</v>
      </c>
      <c r="G1098" s="193"/>
      <c r="I1098" s="194"/>
      <c r="J1098" s="189"/>
    </row>
    <row r="1099" spans="1:10" ht="13.5">
      <c r="A1099" s="190"/>
      <c r="B1099" s="203"/>
      <c r="C1099" s="5"/>
      <c r="D1099" s="5">
        <f>IF(OR(ISBLANK(B1099),NOT(OR(C1099="SD",C1099="P"))),"",VLOOKUP(B1099,Données!$AN$9:$AO$200,2,0))</f>
      </c>
      <c r="E1099" s="5">
        <f>IF(OR(ISBLANK(B1099),OR(C1099="Rec",C1099="P")),"",IF(C1099="SD",VLOOKUP($B1099,Données!$AU$9:$AV$200,2,0),IF(C1099="Ec",VLOOKUP($B1099,Données!$AX$9:$AY$200,2,0),IF(C1099="RecEc",VLOOKUP($B1099,Données!$BA$9:$BB$200,2,0),VLOOKUP($B1099,Données!$AQ$9:$AR$200,2,0)))))</f>
        <v>0</v>
      </c>
      <c r="G1099" s="193"/>
      <c r="I1099" s="194"/>
      <c r="J1099" s="189"/>
    </row>
    <row r="1100" spans="1:10" ht="13.5">
      <c r="A1100" s="190"/>
      <c r="B1100" s="203"/>
      <c r="C1100" s="5"/>
      <c r="D1100" s="5">
        <f>IF(OR(ISBLANK(B1100),NOT(OR(C1100="SD",C1100="P"))),"",VLOOKUP(B1100,Données!$AN$9:$AO$200,2,0))</f>
      </c>
      <c r="E1100" s="5">
        <f>IF(OR(ISBLANK(B1100),OR(C1100="Rec",C1100="P")),"",IF(C1100="SD",VLOOKUP($B1100,Données!$AU$9:$AV$200,2,0),IF(C1100="Ec",VLOOKUP($B1100,Données!$AX$9:$AY$200,2,0),IF(C1100="RecEc",VLOOKUP($B1100,Données!$BA$9:$BB$200,2,0),VLOOKUP($B1100,Données!$AQ$9:$AR$200,2,0)))))</f>
        <v>0</v>
      </c>
      <c r="G1100" s="193"/>
      <c r="I1100" s="194"/>
      <c r="J1100" s="189"/>
    </row>
    <row r="1101" spans="1:10" ht="13.5">
      <c r="A1101" s="190"/>
      <c r="B1101" s="203"/>
      <c r="C1101" s="5"/>
      <c r="D1101" s="5">
        <f>IF(OR(ISBLANK(B1101),NOT(OR(C1101="SD",C1101="P"))),"",VLOOKUP(B1101,Données!$AN$9:$AO$200,2,0))</f>
      </c>
      <c r="E1101" s="5">
        <f>IF(OR(ISBLANK(B1101),OR(C1101="Rec",C1101="P")),"",IF(C1101="SD",VLOOKUP($B1101,Données!$AU$9:$AV$200,2,0),IF(C1101="Ec",VLOOKUP($B1101,Données!$AX$9:$AY$200,2,0),IF(C1101="RecEc",VLOOKUP($B1101,Données!$BA$9:$BB$200,2,0),VLOOKUP($B1101,Données!$AQ$9:$AR$200,2,0)))))</f>
        <v>0</v>
      </c>
      <c r="G1101" s="193"/>
      <c r="I1101" s="194"/>
      <c r="J1101" s="189"/>
    </row>
    <row r="1102" spans="1:10" ht="13.5">
      <c r="A1102" s="190"/>
      <c r="B1102" s="203"/>
      <c r="C1102" s="5"/>
      <c r="D1102" s="5">
        <f>IF(OR(ISBLANK(B1102),NOT(OR(C1102="SD",C1102="P"))),"",VLOOKUP(B1102,Données!$AN$9:$AO$200,2,0))</f>
      </c>
      <c r="E1102" s="5">
        <f>IF(OR(ISBLANK(B1102),OR(C1102="Rec",C1102="P")),"",IF(C1102="SD",VLOOKUP($B1102,Données!$AU$9:$AV$200,2,0),IF(C1102="Ec",VLOOKUP($B1102,Données!$AX$9:$AY$200,2,0),IF(C1102="RecEc",VLOOKUP($B1102,Données!$BA$9:$BB$200,2,0),VLOOKUP($B1102,Données!$AQ$9:$AR$200,2,0)))))</f>
        <v>0</v>
      </c>
      <c r="G1102" s="193"/>
      <c r="I1102" s="194"/>
      <c r="J1102" s="189"/>
    </row>
    <row r="1103" spans="1:10" ht="13.5">
      <c r="A1103" s="190"/>
      <c r="B1103" s="203"/>
      <c r="C1103" s="5"/>
      <c r="E1103" s="5">
        <f>IF(OR(ISBLANK(B1103),OR(C1103="Rec",C1103="P")),"",IF(C1103="SD",VLOOKUP($B1103,Données!$AU$9:$AV$200,2,0),IF(C1103="Ec",VLOOKUP($B1103,Données!$AX$9:$AY$200,2,0),IF(C1103="RecEc",VLOOKUP($B1103,Données!$BA$9:$BB$200,2,0),VLOOKUP($B1103,Données!$AQ$9:$AR$200,2,0)))))</f>
        <v>0</v>
      </c>
      <c r="G1103" s="193"/>
      <c r="I1103" s="194"/>
      <c r="J1103" s="189"/>
    </row>
    <row r="1104" spans="1:10" ht="13.5">
      <c r="A1104" s="190"/>
      <c r="B1104" s="203"/>
      <c r="C1104" s="5"/>
      <c r="E1104" s="5">
        <f>IF(OR(ISBLANK(B1104),OR(C1104="Rec",C1104="P")),"",IF(C1104="SD",VLOOKUP($B1104,Données!$AU$9:$AV$200,2,0),IF(C1104="Ec",VLOOKUP($B1104,Données!$AX$9:$AY$200,2,0),IF(C1104="RecEc",VLOOKUP($B1104,Données!$BA$9:$BB$200,2,0),VLOOKUP($B1104,Données!$AQ$9:$AR$200,2,0)))))</f>
        <v>0</v>
      </c>
      <c r="G1104" s="193"/>
      <c r="I1104" s="194"/>
      <c r="J1104" s="189"/>
    </row>
    <row r="1105" spans="1:10" ht="13.5">
      <c r="A1105" s="190"/>
      <c r="B1105" s="203"/>
      <c r="C1105" s="5"/>
      <c r="D1105" s="5">
        <f>IF(OR(ISBLANK(B1105),NOT(OR(C1105="SD",C1105="P"))),"",VLOOKUP(B1105,Données!$AN$9:$AO$200,2,0))</f>
      </c>
      <c r="E1105" s="5">
        <f>IF(OR(ISBLANK(B1105),OR(C1105="Rec",C1105="P")),"",IF(C1105="SD",VLOOKUP($B1105,Données!$AU$9:$AV$200,2,0),IF(C1105="Ec",VLOOKUP($B1105,Données!$AX$9:$AY$200,2,0),IF(C1105="RecEc",VLOOKUP($B1105,Données!$BA$9:$BB$200,2,0),VLOOKUP($B1105,Données!$AQ$9:$AR$200,2,0)))))</f>
        <v>0</v>
      </c>
      <c r="G1105" s="193"/>
      <c r="I1105" s="194"/>
      <c r="J1105" s="189"/>
    </row>
    <row r="1106" spans="1:10" ht="13.5">
      <c r="A1106" s="190"/>
      <c r="B1106" s="203"/>
      <c r="C1106" s="5"/>
      <c r="D1106" s="5">
        <f>IF(OR(ISBLANK(B1106),NOT(OR(C1106="SD",C1106="P"))),"",VLOOKUP(B1106,Données!$AN$9:$AO$200,2,0))</f>
      </c>
      <c r="E1106" s="5">
        <f>IF(OR(ISBLANK(B1106),OR(C1106="Rec",C1106="P")),"",IF(C1106="SD",VLOOKUP($B1106,Données!$AU$9:$AV$200,2,0),IF(C1106="Ec",VLOOKUP($B1106,Données!$AX$9:$AY$200,2,0),IF(C1106="RecEc",VLOOKUP($B1106,Données!$BA$9:$BB$200,2,0),VLOOKUP($B1106,Données!$AQ$9:$AR$200,2,0)))))</f>
        <v>0</v>
      </c>
      <c r="G1106" s="193"/>
      <c r="I1106" s="194"/>
      <c r="J1106" s="189"/>
    </row>
    <row r="1107" spans="1:10" ht="13.5">
      <c r="A1107" s="190"/>
      <c r="B1107" s="203"/>
      <c r="C1107" s="5"/>
      <c r="D1107" s="5">
        <f>IF(OR(ISBLANK(B1107),NOT(OR(C1107="SD",C1107="P"))),"",VLOOKUP(B1107,Données!$AN$9:$AO$200,2,0))</f>
      </c>
      <c r="E1107" s="5">
        <f>IF(OR(ISBLANK(B1107),OR(C1107="Rec",C1107="P")),"",IF(C1107="SD",VLOOKUP($B1107,Données!$AU$9:$AV$200,2,0),IF(C1107="Ec",VLOOKUP($B1107,Données!$AX$9:$AY$200,2,0),IF(C1107="RecEc",VLOOKUP($B1107,Données!$BA$9:$BB$200,2,0),VLOOKUP($B1107,Données!$AQ$9:$AR$200,2,0)))))</f>
        <v>0</v>
      </c>
      <c r="G1107" s="193"/>
      <c r="I1107" s="194"/>
      <c r="J1107" s="189"/>
    </row>
    <row r="1108" spans="1:10" ht="13.5">
      <c r="A1108" s="190"/>
      <c r="B1108" s="203"/>
      <c r="C1108" s="5"/>
      <c r="D1108" s="5">
        <f>IF(OR(ISBLANK(B1108),NOT(OR(C1108="SD",C1108="P"))),"",VLOOKUP(B1108,Données!$AN$9:$AO$200,2,0))</f>
      </c>
      <c r="E1108" s="5">
        <f>IF(OR(ISBLANK(B1108),OR(C1108="Rec",C1108="P")),"",IF(C1108="SD",VLOOKUP($B1108,Données!$AU$9:$AV$200,2,0),IF(C1108="Ec",VLOOKUP($B1108,Données!$AX$9:$AY$200,2,0),IF(C1108="RecEc",VLOOKUP($B1108,Données!$BA$9:$BB$200,2,0),VLOOKUP($B1108,Données!$AQ$9:$AR$200,2,0)))))</f>
        <v>0</v>
      </c>
      <c r="G1108" s="193"/>
      <c r="I1108" s="194"/>
      <c r="J1108" s="189"/>
    </row>
    <row r="1109" spans="1:10" ht="13.5">
      <c r="A1109" s="190"/>
      <c r="B1109" s="203"/>
      <c r="C1109" s="5"/>
      <c r="D1109" s="5">
        <f>IF(OR(ISBLANK(B1109),NOT(OR(C1109="SD",C1109="P"))),"",VLOOKUP(B1109,Données!$AN$9:$AO$200,2,0))</f>
      </c>
      <c r="E1109" s="5">
        <f>IF(OR(ISBLANK(B1109),OR(C1109="Rec",C1109="P")),"",IF(C1109="SD",VLOOKUP($B1109,Données!$AU$9:$AV$200,2,0),IF(C1109="Ec",VLOOKUP($B1109,Données!$AX$9:$AY$200,2,0),IF(C1109="RecEc",VLOOKUP($B1109,Données!$BA$9:$BB$200,2,0),VLOOKUP($B1109,Données!$AQ$9:$AR$200,2,0)))))</f>
        <v>0</v>
      </c>
      <c r="G1109" s="193"/>
      <c r="I1109" s="194"/>
      <c r="J1109" s="189"/>
    </row>
    <row r="1110" spans="1:10" ht="13.5">
      <c r="A1110" s="190"/>
      <c r="B1110" s="203"/>
      <c r="C1110" s="5"/>
      <c r="D1110" s="5">
        <f>IF(OR(ISBLANK(B1110),NOT(OR(C1110="SD",C1110="P"))),"",VLOOKUP(B1110,Données!$AN$9:$AO$200,2,0))</f>
      </c>
      <c r="E1110" s="5">
        <f>IF(OR(ISBLANK(B1110),OR(C1110="Rec",C1110="P")),"",IF(C1110="SD",VLOOKUP($B1110,Données!$AU$9:$AV$200,2,0),IF(C1110="Ec",VLOOKUP($B1110,Données!$AX$9:$AY$200,2,0),IF(C1110="RecEc",VLOOKUP($B1110,Données!$BA$9:$BB$200,2,0),VLOOKUP($B1110,Données!$AQ$9:$AR$200,2,0)))))</f>
        <v>0</v>
      </c>
      <c r="G1110" s="193"/>
      <c r="I1110" s="194"/>
      <c r="J1110" s="189"/>
    </row>
    <row r="1111" spans="1:10" ht="13.5">
      <c r="A1111" s="190"/>
      <c r="B1111" s="203"/>
      <c r="C1111" s="5"/>
      <c r="D1111" s="5">
        <f>IF(OR(ISBLANK(B1111),NOT(OR(C1111="SD",C1111="P"))),"",VLOOKUP(B1111,Données!$AN$9:$AO$200,2,0))</f>
      </c>
      <c r="E1111" s="5">
        <f>IF(OR(ISBLANK(B1111),OR(C1111="Rec",C1111="P")),"",IF(C1111="SD",VLOOKUP($B1111,Données!$AU$9:$AV$200,2,0),IF(C1111="Ec",VLOOKUP($B1111,Données!$AX$9:$AY$200,2,0),IF(C1111="RecEc",VLOOKUP($B1111,Données!$BA$9:$BB$200,2,0),VLOOKUP($B1111,Données!$AQ$9:$AR$200,2,0)))))</f>
        <v>0</v>
      </c>
      <c r="G1111" s="193"/>
      <c r="I1111" s="194"/>
      <c r="J1111" s="189"/>
    </row>
    <row r="1112" spans="1:10" ht="12.75">
      <c r="A1112" s="204">
        <v>41927</v>
      </c>
      <c r="B1112" s="191" t="s">
        <v>541</v>
      </c>
      <c r="C1112" s="191"/>
      <c r="D1112" s="191"/>
      <c r="E1112" s="191"/>
      <c r="G1112" s="193"/>
      <c r="I1112" s="194"/>
      <c r="J1112" s="189"/>
    </row>
    <row r="1113" spans="1:10" ht="12.75">
      <c r="A1113" s="204"/>
      <c r="B1113" s="195" t="s">
        <v>543</v>
      </c>
      <c r="C1113" s="196" t="s">
        <v>544</v>
      </c>
      <c r="D1113" s="197" t="s">
        <v>545</v>
      </c>
      <c r="E1113" s="198" t="s">
        <v>544</v>
      </c>
      <c r="G1113" s="193"/>
      <c r="I1113" s="194"/>
      <c r="J1113" s="189"/>
    </row>
    <row r="1114" spans="1:10" ht="12.75">
      <c r="A1114" s="204"/>
      <c r="B1114" s="2">
        <f aca="true" t="shared" si="88" ref="B1114:B1127">IF(C1201="SD",B1201,"")</f>
        <v>0</v>
      </c>
      <c r="C1114" s="200">
        <f>IF(ISBLANK(B1114),"",VLOOKUP(B1114,Données!$BG$9:$BH$200,2,0))</f>
        <v>0</v>
      </c>
      <c r="D1114" s="48">
        <f aca="true" t="shared" si="89" ref="D1114:D1127">IF(C1201="R",B1201,"")</f>
        <v>0</v>
      </c>
      <c r="E1114" s="189">
        <f>IF(ISBLANK(D1114),"",VLOOKUP(D1114,Données!$BJ$9:$BK$200,2,0))</f>
        <v>0</v>
      </c>
      <c r="G1114" s="193"/>
      <c r="I1114" s="194"/>
      <c r="J1114" s="189"/>
    </row>
    <row r="1115" spans="1:10" ht="12.75">
      <c r="A1115" s="204"/>
      <c r="B1115" s="2">
        <f t="shared" si="88"/>
        <v>0</v>
      </c>
      <c r="C1115" s="200">
        <f>IF(ISBLANK(B1115),"",VLOOKUP(B1115,Données!$BG$9:$BH$200,2,0))</f>
        <v>0</v>
      </c>
      <c r="D1115" s="48">
        <f t="shared" si="89"/>
        <v>0</v>
      </c>
      <c r="E1115" s="189">
        <f>IF(ISBLANK(D1115),"",VLOOKUP(D1115,Données!$BJ$9:$BK$200,2,0))</f>
        <v>0</v>
      </c>
      <c r="G1115" s="193"/>
      <c r="I1115" s="194"/>
      <c r="J1115" s="189"/>
    </row>
    <row r="1116" spans="1:10" ht="12.75">
      <c r="A1116" s="204"/>
      <c r="B1116" s="2">
        <f t="shared" si="88"/>
        <v>0</v>
      </c>
      <c r="C1116" s="200">
        <f>IF(ISBLANK(B1116),"",VLOOKUP(B1116,Données!$BG$9:$BH$200,2,0))</f>
        <v>0</v>
      </c>
      <c r="D1116" s="48">
        <f t="shared" si="89"/>
        <v>0</v>
      </c>
      <c r="E1116" s="189">
        <f>IF(ISBLANK(D1116),"",VLOOKUP(D1116,Données!$BJ$9:$BK$200,2,0))</f>
        <v>0</v>
      </c>
      <c r="G1116" s="193"/>
      <c r="I1116" s="194"/>
      <c r="J1116" s="189"/>
    </row>
    <row r="1117" spans="1:10" ht="12.75">
      <c r="A1117" s="204"/>
      <c r="B1117" s="2">
        <f t="shared" si="88"/>
        <v>0</v>
      </c>
      <c r="C1117" s="200">
        <f>IF(ISBLANK(B1117),"",VLOOKUP(B1117,Données!$BG$9:$BH$200,2,0))</f>
        <v>0</v>
      </c>
      <c r="D1117" s="48">
        <f t="shared" si="89"/>
        <v>0</v>
      </c>
      <c r="E1117" s="189">
        <f>IF(ISBLANK(D1117),"",VLOOKUP(D1117,Données!$BJ$9:$BK$200,2,0))</f>
        <v>0</v>
      </c>
      <c r="G1117" s="193"/>
      <c r="I1117" s="194"/>
      <c r="J1117" s="189"/>
    </row>
    <row r="1118" spans="1:10" ht="12.75">
      <c r="A1118" s="204"/>
      <c r="B1118" s="2">
        <f t="shared" si="88"/>
        <v>0</v>
      </c>
      <c r="C1118" s="200">
        <f>IF(ISBLANK(B1118),"",VLOOKUP(B1118,Données!$BG$9:$BH$200,2,0))</f>
        <v>0</v>
      </c>
      <c r="D1118" s="48">
        <f t="shared" si="89"/>
        <v>0</v>
      </c>
      <c r="E1118" s="189">
        <f>IF(ISBLANK(D1118),"",VLOOKUP(D1118,Données!$BJ$9:$BK$200,2,0))</f>
        <v>0</v>
      </c>
      <c r="G1118" s="193"/>
      <c r="I1118" s="194"/>
      <c r="J1118" s="189"/>
    </row>
    <row r="1119" spans="1:10" ht="12.75">
      <c r="A1119" s="204"/>
      <c r="B1119" s="2">
        <f t="shared" si="88"/>
        <v>0</v>
      </c>
      <c r="C1119" s="200">
        <f>IF(ISBLANK(B1119),"",VLOOKUP(B1119,Données!$BG$9:$BH$200,2,0))</f>
        <v>0</v>
      </c>
      <c r="D1119" s="48">
        <f t="shared" si="89"/>
        <v>0</v>
      </c>
      <c r="E1119" s="189">
        <f>IF(ISBLANK(D1119),"",VLOOKUP(D1119,Données!$BJ$9:$BK$200,2,0))</f>
        <v>0</v>
      </c>
      <c r="G1119" s="193"/>
      <c r="I1119" s="194"/>
      <c r="J1119" s="189"/>
    </row>
    <row r="1120" spans="1:10" ht="12.75">
      <c r="A1120" s="204"/>
      <c r="B1120" s="2">
        <f t="shared" si="88"/>
        <v>0</v>
      </c>
      <c r="C1120" s="200">
        <f>IF(ISBLANK(B1120),"",VLOOKUP(B1120,Données!$BG$9:$BH$200,2,0))</f>
        <v>0</v>
      </c>
      <c r="D1120" s="48">
        <f t="shared" si="89"/>
        <v>0</v>
      </c>
      <c r="E1120" s="189">
        <f>IF(ISBLANK(D1120),"",VLOOKUP(D1120,Données!$BJ$9:$BK$200,2,0))</f>
        <v>0</v>
      </c>
      <c r="G1120" s="193"/>
      <c r="I1120" s="194"/>
      <c r="J1120" s="189"/>
    </row>
    <row r="1121" spans="1:10" ht="12.75">
      <c r="A1121" s="204"/>
      <c r="B1121" s="2">
        <f t="shared" si="88"/>
        <v>0</v>
      </c>
      <c r="C1121" s="200">
        <f>IF(ISBLANK(B1121),"",VLOOKUP(B1121,Données!$BG$9:$BH$200,2,0))</f>
        <v>0</v>
      </c>
      <c r="D1121" s="48">
        <f t="shared" si="89"/>
        <v>0</v>
      </c>
      <c r="E1121" s="189">
        <f>IF(ISBLANK(D1121),"",VLOOKUP(D1121,Données!$BJ$9:$BK$200,2,0))</f>
        <v>0</v>
      </c>
      <c r="G1121" s="193"/>
      <c r="I1121" s="194"/>
      <c r="J1121" s="189"/>
    </row>
    <row r="1122" spans="1:10" ht="12.75">
      <c r="A1122" s="204"/>
      <c r="B1122" s="2">
        <f t="shared" si="88"/>
        <v>0</v>
      </c>
      <c r="C1122" s="200">
        <f>IF(ISBLANK(B1122),"",VLOOKUP(B1122,Données!$BG$9:$BH$200,2,0))</f>
        <v>0</v>
      </c>
      <c r="D1122" s="48">
        <f t="shared" si="89"/>
        <v>0</v>
      </c>
      <c r="E1122" s="189">
        <f>IF(ISBLANK(D1122),"",VLOOKUP(D1122,Données!$BJ$9:$BK$200,2,0))</f>
        <v>0</v>
      </c>
      <c r="G1122" s="193"/>
      <c r="I1122" s="194"/>
      <c r="J1122" s="189"/>
    </row>
    <row r="1123" spans="1:10" ht="12.75">
      <c r="A1123" s="204"/>
      <c r="B1123" s="2">
        <f t="shared" si="88"/>
        <v>0</v>
      </c>
      <c r="C1123" s="200">
        <f>IF(ISBLANK(B1123),"",VLOOKUP(B1123,Données!$BG$9:$BH$200,2,0))</f>
        <v>0</v>
      </c>
      <c r="D1123" s="48">
        <f t="shared" si="89"/>
        <v>0</v>
      </c>
      <c r="E1123" s="189">
        <f>IF(ISBLANK(D1123),"",VLOOKUP(D1123,Données!$BJ$9:$BK$200,2,0))</f>
        <v>0</v>
      </c>
      <c r="G1123" s="193"/>
      <c r="I1123" s="194"/>
      <c r="J1123" s="189"/>
    </row>
    <row r="1124" spans="1:10" ht="12.75">
      <c r="A1124" s="204"/>
      <c r="B1124" s="2">
        <f t="shared" si="88"/>
        <v>0</v>
      </c>
      <c r="C1124" s="200">
        <f>IF(ISBLANK(B1124),"",VLOOKUP(B1124,Données!$BG$9:$BH$200,2,0))</f>
        <v>0</v>
      </c>
      <c r="D1124" s="48">
        <f t="shared" si="89"/>
        <v>0</v>
      </c>
      <c r="E1124" s="189">
        <f>IF(ISBLANK(D1124),"",VLOOKUP(D1124,Données!$BJ$9:$BK$200,2,0))</f>
        <v>0</v>
      </c>
      <c r="G1124" s="193"/>
      <c r="I1124" s="194"/>
      <c r="J1124" s="189"/>
    </row>
    <row r="1125" spans="1:10" ht="12.75">
      <c r="A1125" s="204"/>
      <c r="B1125" s="2">
        <f t="shared" si="88"/>
        <v>0</v>
      </c>
      <c r="C1125" s="200">
        <f>IF(ISBLANK(B1125),"",VLOOKUP(B1125,Données!$BG$9:$BH$200,2,0))</f>
        <v>0</v>
      </c>
      <c r="D1125" s="48">
        <f t="shared" si="89"/>
        <v>0</v>
      </c>
      <c r="E1125" s="189">
        <f>IF(ISBLANK(D1125),"",VLOOKUP(D1125,Données!$BJ$9:$BK$200,2,0))</f>
        <v>0</v>
      </c>
      <c r="G1125" s="193"/>
      <c r="I1125" s="194"/>
      <c r="J1125" s="189"/>
    </row>
    <row r="1126" spans="1:10" ht="12.75">
      <c r="A1126" s="204"/>
      <c r="B1126" s="2">
        <f t="shared" si="88"/>
        <v>0</v>
      </c>
      <c r="C1126" s="200">
        <f>IF(ISBLANK(B1126),"",VLOOKUP(B1126,Données!$BG$9:$BH$200,2,0))</f>
        <v>0</v>
      </c>
      <c r="D1126" s="48">
        <f t="shared" si="89"/>
        <v>0</v>
      </c>
      <c r="E1126" s="189">
        <f>IF(ISBLANK(D1126),"",VLOOKUP(D1126,Données!$BJ$9:$BK$200,2,0))</f>
        <v>0</v>
      </c>
      <c r="G1126" s="193"/>
      <c r="I1126" s="194"/>
      <c r="J1126" s="189"/>
    </row>
    <row r="1127" spans="1:10" ht="12.75">
      <c r="A1127" s="204"/>
      <c r="B1127" s="2">
        <f t="shared" si="88"/>
        <v>0</v>
      </c>
      <c r="C1127" s="200">
        <f>IF(ISBLANK(B1127),"",VLOOKUP(B1127,Données!$BG$9:$BH$200,2,0))</f>
        <v>0</v>
      </c>
      <c r="D1127" s="48">
        <f t="shared" si="89"/>
        <v>0</v>
      </c>
      <c r="E1127" s="189">
        <f>IF(ISBLANK(D1127),"",VLOOKUP(D1127,Données!$BJ$9:$BK$200,2,0))</f>
        <v>0</v>
      </c>
      <c r="G1127" s="193"/>
      <c r="I1127" s="194"/>
      <c r="J1127" s="189"/>
    </row>
    <row r="1128" spans="1:10" ht="12.75">
      <c r="A1128" s="204"/>
      <c r="B1128" s="2">
        <f aca="true" t="shared" si="90" ref="B1128:B1132">IF(C1217="SD",B1217,"")</f>
        <v>0</v>
      </c>
      <c r="C1128" s="200">
        <f>IF(ISBLANK(B1128),"",VLOOKUP(B1128,Données!$BG$9:$BH$200,2,0))</f>
        <v>0</v>
      </c>
      <c r="D1128" s="48">
        <f aca="true" t="shared" si="91" ref="D1128:D1132">IF(C1217="R",B1217,"")</f>
        <v>0</v>
      </c>
      <c r="E1128" s="189">
        <f>IF(ISBLANK(D1128),"",VLOOKUP(D1128,Données!$BJ$9:$BK$200,2,0))</f>
        <v>0</v>
      </c>
      <c r="G1128" s="193"/>
      <c r="I1128" s="194"/>
      <c r="J1128" s="189"/>
    </row>
    <row r="1129" spans="1:10" ht="12.75">
      <c r="A1129" s="204"/>
      <c r="B1129" s="2">
        <f t="shared" si="90"/>
        <v>0</v>
      </c>
      <c r="C1129" s="200">
        <f>IF(ISBLANK(B1129),"",VLOOKUP(B1129,Données!$BG$9:$BH$200,2,0))</f>
        <v>0</v>
      </c>
      <c r="D1129" s="48">
        <f t="shared" si="91"/>
        <v>0</v>
      </c>
      <c r="E1129" s="189">
        <f>IF(ISBLANK(D1129),"",VLOOKUP(D1129,Données!$BJ$9:$BK$200,2,0))</f>
        <v>0</v>
      </c>
      <c r="G1129" s="193"/>
      <c r="I1129" s="194"/>
      <c r="J1129" s="189"/>
    </row>
    <row r="1130" spans="1:10" ht="12.75">
      <c r="A1130" s="204"/>
      <c r="B1130" s="2">
        <f t="shared" si="90"/>
        <v>0</v>
      </c>
      <c r="C1130" s="200">
        <f>IF(ISBLANK(B1130),"",VLOOKUP(B1130,Données!$BG$9:$BH$200,2,0))</f>
        <v>0</v>
      </c>
      <c r="D1130" s="48">
        <f t="shared" si="91"/>
        <v>0</v>
      </c>
      <c r="E1130" s="189">
        <f>IF(ISBLANK(D1130),"",VLOOKUP(D1130,Données!$BJ$9:$BK$200,2,0))</f>
        <v>0</v>
      </c>
      <c r="G1130" s="193"/>
      <c r="I1130" s="194"/>
      <c r="J1130" s="189"/>
    </row>
    <row r="1131" spans="1:10" ht="12.75">
      <c r="A1131" s="204"/>
      <c r="B1131" s="2">
        <f t="shared" si="90"/>
        <v>0</v>
      </c>
      <c r="C1131" s="200">
        <f>IF(ISBLANK(B1131),"",VLOOKUP(B1131,Données!$BG$9:$BH$200,2,0))</f>
        <v>0</v>
      </c>
      <c r="D1131" s="48">
        <f t="shared" si="91"/>
        <v>0</v>
      </c>
      <c r="E1131" s="189">
        <f>IF(ISBLANK(D1131),"",VLOOKUP(D1131,Données!$BJ$9:$BK$200,2,0))</f>
        <v>0</v>
      </c>
      <c r="G1131" s="193"/>
      <c r="I1131" s="194"/>
      <c r="J1131" s="189"/>
    </row>
    <row r="1132" spans="1:10" ht="12.75">
      <c r="A1132" s="204"/>
      <c r="B1132" s="2">
        <f t="shared" si="90"/>
        <v>0</v>
      </c>
      <c r="C1132" s="200">
        <f>IF(ISBLANK(B1132),"",VLOOKUP(B1132,Données!$BG$9:$BH$200,2,0))</f>
        <v>0</v>
      </c>
      <c r="D1132" s="48">
        <f t="shared" si="91"/>
        <v>0</v>
      </c>
      <c r="E1132" s="189">
        <f>IF(ISBLANK(D1132),"",VLOOKUP(D1132,Données!$BJ$9:$BK$200,2,0))</f>
        <v>0</v>
      </c>
      <c r="G1132" s="193"/>
      <c r="I1132" s="194"/>
      <c r="J1132" s="189"/>
    </row>
    <row r="1133" spans="1:10" ht="12.75">
      <c r="A1133" s="204"/>
      <c r="B1133" s="2"/>
      <c r="C1133" s="200"/>
      <c r="D1133" s="48"/>
      <c r="E1133" s="189"/>
      <c r="G1133" s="193"/>
      <c r="I1133" s="194"/>
      <c r="J1133" s="189"/>
    </row>
    <row r="1134" spans="1:10" ht="12.75">
      <c r="A1134" s="204"/>
      <c r="B1134" s="2"/>
      <c r="C1134" s="200"/>
      <c r="D1134" s="48"/>
      <c r="E1134" s="189"/>
      <c r="G1134" s="193"/>
      <c r="I1134" s="194"/>
      <c r="J1134" s="189"/>
    </row>
    <row r="1135" spans="1:10" ht="12.75">
      <c r="A1135" s="204"/>
      <c r="B1135" s="2">
        <f aca="true" t="shared" si="92" ref="B1135:B1140">IF(C1222="SD",B1222,"")</f>
        <v>0</v>
      </c>
      <c r="C1135" s="200">
        <f>IF(ISBLANK(B1135),"",VLOOKUP(B1135,Données!$BG$9:$BH$200,2,0))</f>
        <v>0</v>
      </c>
      <c r="D1135" s="48">
        <f aca="true" t="shared" si="93" ref="D1135:D1140">IF(C1222="R",B1222,"")</f>
        <v>0</v>
      </c>
      <c r="E1135" s="189">
        <f>IF(ISBLANK(D1135),"",VLOOKUP(D1135,Données!$BJ$9:$BK$200,2,0))</f>
        <v>0</v>
      </c>
      <c r="G1135" s="193"/>
      <c r="I1135" s="194"/>
      <c r="J1135" s="189"/>
    </row>
    <row r="1136" spans="1:10" ht="12.75">
      <c r="A1136" s="204"/>
      <c r="B1136" s="2">
        <f t="shared" si="92"/>
        <v>0</v>
      </c>
      <c r="C1136" s="200">
        <f>IF(ISBLANK(B1136),"",VLOOKUP(B1136,Données!$BG$9:$BH$200,2,0))</f>
        <v>0</v>
      </c>
      <c r="D1136" s="48">
        <f t="shared" si="93"/>
        <v>0</v>
      </c>
      <c r="E1136" s="189">
        <f>IF(ISBLANK(D1136),"",VLOOKUP(D1136,Données!$BJ$9:$BK$200,2,0))</f>
        <v>0</v>
      </c>
      <c r="G1136" s="193"/>
      <c r="I1136" s="194"/>
      <c r="J1136" s="189"/>
    </row>
    <row r="1137" spans="1:10" ht="12.75">
      <c r="A1137" s="204"/>
      <c r="B1137" s="2">
        <f t="shared" si="92"/>
        <v>0</v>
      </c>
      <c r="C1137" s="200">
        <f>IF(ISBLANK(B1137),"",VLOOKUP(B1137,Données!$BG$9:$BH$200,2,0))</f>
        <v>0</v>
      </c>
      <c r="D1137" s="48">
        <f t="shared" si="93"/>
        <v>0</v>
      </c>
      <c r="E1137" s="189">
        <f>IF(ISBLANK(D1137),"",VLOOKUP(D1137,Données!$BJ$9:$BK$200,2,0))</f>
        <v>0</v>
      </c>
      <c r="G1137" s="193"/>
      <c r="I1137" s="194"/>
      <c r="J1137" s="189"/>
    </row>
    <row r="1138" spans="1:10" ht="12.75">
      <c r="A1138" s="204"/>
      <c r="B1138" s="2">
        <f t="shared" si="92"/>
        <v>0</v>
      </c>
      <c r="C1138" s="200">
        <f>IF(ISBLANK(B1138),"",VLOOKUP(B1138,Données!$BG$9:$BH$200,2,0))</f>
        <v>0</v>
      </c>
      <c r="D1138" s="48">
        <f t="shared" si="93"/>
        <v>0</v>
      </c>
      <c r="E1138" s="189">
        <f>IF(ISBLANK(D1138),"",VLOOKUP(D1138,Données!$BJ$9:$BK$200,2,0))</f>
        <v>0</v>
      </c>
      <c r="G1138" s="193"/>
      <c r="I1138" s="194"/>
      <c r="J1138" s="189"/>
    </row>
    <row r="1139" spans="1:10" ht="12.75">
      <c r="A1139" s="204"/>
      <c r="B1139" s="2">
        <f t="shared" si="92"/>
        <v>0</v>
      </c>
      <c r="C1139" s="200">
        <f>IF(ISBLANK(B1139),"",VLOOKUP(B1139,Données!$BG$9:$BH$200,2,0))</f>
        <v>0</v>
      </c>
      <c r="D1139" s="48">
        <f t="shared" si="93"/>
        <v>0</v>
      </c>
      <c r="E1139" s="189">
        <f>IF(ISBLANK(D1139),"",VLOOKUP(D1139,Données!$BJ$9:$BK$200,2,0))</f>
        <v>0</v>
      </c>
      <c r="G1139" s="193"/>
      <c r="I1139" s="194"/>
      <c r="J1139" s="189"/>
    </row>
    <row r="1140" spans="1:10" ht="12.75">
      <c r="A1140" s="204"/>
      <c r="B1140" s="2">
        <f t="shared" si="92"/>
        <v>0</v>
      </c>
      <c r="C1140" s="200">
        <f>IF(ISBLANK(B1140),"",VLOOKUP(B1140,Données!$BG$9:$BH$200,2,0))</f>
        <v>0</v>
      </c>
      <c r="D1140" s="48">
        <f t="shared" si="93"/>
        <v>0</v>
      </c>
      <c r="E1140" s="189">
        <f>IF(ISBLANK(D1140),"",VLOOKUP(D1140,Données!$BJ$9:$BK$200,2,0))</f>
        <v>0</v>
      </c>
      <c r="G1140" s="193"/>
      <c r="I1140" s="194"/>
      <c r="J1140" s="189"/>
    </row>
    <row r="1141" spans="1:10" ht="12.75">
      <c r="A1141" s="204">
        <v>41927</v>
      </c>
      <c r="B1141" s="201" t="s">
        <v>546</v>
      </c>
      <c r="C1141" s="201"/>
      <c r="D1141" s="201"/>
      <c r="E1141" s="201"/>
      <c r="G1141" s="193"/>
      <c r="I1141" s="194"/>
      <c r="J1141" s="189"/>
    </row>
    <row r="1142" spans="1:10" ht="12.75">
      <c r="A1142" s="204"/>
      <c r="B1142" s="33" t="s">
        <v>8</v>
      </c>
      <c r="C1142" s="33" t="s">
        <v>547</v>
      </c>
      <c r="D1142" s="33" t="s">
        <v>17</v>
      </c>
      <c r="E1142" s="202" t="s">
        <v>14</v>
      </c>
      <c r="G1142" s="193"/>
      <c r="I1142" s="194"/>
      <c r="J1142" s="189"/>
    </row>
    <row r="1143" spans="1:10" ht="13.5">
      <c r="A1143" s="204"/>
      <c r="B1143" s="203" t="s">
        <v>548</v>
      </c>
      <c r="C1143" s="165" t="s">
        <v>86</v>
      </c>
      <c r="D1143" s="5">
        <f>IF(OR(ISBLANK(B1143),NOT(OR(C1143="SD",C1143="P"))),"",VLOOKUP(B1143,Données!$AN$9:$AO$200,2,0))</f>
        <v>126</v>
      </c>
      <c r="E1143" s="5">
        <f>IF(OR(ISBLANK(B1143),OR(C1143="Rec",C1143="P")),"",IF(C1143="SD",VLOOKUP($B1143,Données!$AU$9:$AV$200,2,0),IF(C1143="Ec",VLOOKUP($B1143,Données!$AX$9:$AY$200,2,0),IF(C1143="RecEc",VLOOKUP($B1143,Données!$BA$9:$BB$200,2,0),VLOOKUP($B1143,Données!$AQ$9:$AR$200,2,0)))))</f>
        <v>0</v>
      </c>
      <c r="G1143" s="193"/>
      <c r="I1143" s="194"/>
      <c r="J1143" s="189"/>
    </row>
    <row r="1144" spans="1:10" ht="13.5">
      <c r="A1144" s="204"/>
      <c r="B1144" s="203" t="s">
        <v>581</v>
      </c>
      <c r="C1144" s="205" t="s">
        <v>539</v>
      </c>
      <c r="D1144" s="5">
        <f>IF(OR(ISBLANK(B1144),NOT(OR(C1144="SD",C1144="P"))),"",VLOOKUP(B1144,Données!$AN$9:$AO$200,2,0))</f>
      </c>
      <c r="E1144" s="5">
        <f>IF(OR(ISBLANK(B1144),OR(C1144="Rec",C1144="P")),"",IF(C1144="SD",VLOOKUP($B1144,Données!$AU$9:$AV$200,2,0),IF(C1144="Ec",VLOOKUP($B1144,Données!$AX$9:$AY$200,2,0),IF(C1144="RecEc",VLOOKUP($B1144,Données!$BA$9:$BB$200,2,0),VLOOKUP($B1144,Données!$AQ$9:$AR$200,2,0)))))</f>
        <v>0</v>
      </c>
      <c r="G1144" s="193"/>
      <c r="I1144" s="194"/>
      <c r="J1144" s="189"/>
    </row>
    <row r="1145" spans="1:10" ht="13.5">
      <c r="A1145" s="204"/>
      <c r="B1145" s="203" t="s">
        <v>564</v>
      </c>
      <c r="C1145" s="205" t="s">
        <v>539</v>
      </c>
      <c r="D1145" s="5">
        <f>IF(OR(ISBLANK(B1145),NOT(OR(C1145="SD",C1145="P"))),"",VLOOKUP(B1145,Données!$AN$9:$AO$200,2,0))</f>
      </c>
      <c r="E1145" s="5">
        <f>IF(OR(ISBLANK(B1145),OR(C1145="Rec",C1145="P")),"",IF(C1145="SD",VLOOKUP($B1145,Données!$AU$9:$AV$200,2,0),IF(C1145="Ec",VLOOKUP($B1145,Données!$AX$9:$AY$200,2,0),IF(C1145="RecEc",VLOOKUP($B1145,Données!$BA$9:$BB$200,2,0),VLOOKUP($B1145,Données!$AQ$9:$AR$200,2,0)))))</f>
        <v>0</v>
      </c>
      <c r="G1145" s="193"/>
      <c r="I1145" s="194"/>
      <c r="J1145" s="189"/>
    </row>
    <row r="1146" spans="1:10" ht="13.5">
      <c r="A1146" s="204"/>
      <c r="B1146" s="203" t="s">
        <v>589</v>
      </c>
      <c r="C1146" s="205" t="s">
        <v>539</v>
      </c>
      <c r="D1146" s="5">
        <f>IF(OR(ISBLANK(B1146),NOT(OR(C1146="SD",C1146="P"))),"",VLOOKUP(B1146,Données!$AN$9:$AO$200,2,0))</f>
      </c>
      <c r="E1146" s="5">
        <f>IF(OR(ISBLANK(B1146),OR(C1146="Rec",C1146="P")),"",IF(C1146="SD",VLOOKUP($B1146,Données!$AU$9:$AV$200,2,0),IF(C1146="Ec",VLOOKUP($B1146,Données!$AX$9:$AY$200,2,0),IF(C1146="RecEc",VLOOKUP($B1146,Données!$BA$9:$BB$200,2,0),VLOOKUP($B1146,Données!$AQ$9:$AR$200,2,0)))))</f>
        <v>0</v>
      </c>
      <c r="G1146" s="193"/>
      <c r="I1146" s="194"/>
      <c r="J1146" s="189"/>
    </row>
    <row r="1147" spans="1:10" ht="13.5">
      <c r="A1147" s="204"/>
      <c r="B1147" s="203" t="s">
        <v>584</v>
      </c>
      <c r="C1147" s="205" t="s">
        <v>539</v>
      </c>
      <c r="D1147" s="5">
        <f>IF(OR(ISBLANK(B1147),NOT(OR(C1147="SD",C1147="P"))),"",VLOOKUP(B1147,Données!$AN$9:$AO$200,2,0))</f>
      </c>
      <c r="E1147" s="5">
        <f>IF(OR(ISBLANK(B1147),OR(C1147="Rec",C1147="P")),"",IF(C1147="SD",VLOOKUP($B1147,Données!$AU$9:$AV$200,2,0),IF(C1147="Ec",VLOOKUP($B1147,Données!$AX$9:$AY$200,2,0),IF(C1147="RecEc",VLOOKUP($B1147,Données!$BA$9:$BB$200,2,0),VLOOKUP($B1147,Données!$AQ$9:$AR$200,2,0)))))</f>
        <v>0</v>
      </c>
      <c r="G1147" s="193"/>
      <c r="I1147" s="194"/>
      <c r="J1147" s="189"/>
    </row>
    <row r="1148" spans="1:10" ht="13.5">
      <c r="A1148" s="204"/>
      <c r="B1148" s="203" t="s">
        <v>512</v>
      </c>
      <c r="C1148" s="167" t="s">
        <v>535</v>
      </c>
      <c r="D1148" s="5">
        <f>IF(OR(ISBLANK(B1148),NOT(OR(C1148="SD",C1148="P"))),"",VLOOKUP(B1148,Données!$AN$9:$AO$200,2,0))</f>
      </c>
      <c r="E1148" s="5">
        <f>IF(OR(ISBLANK(B1148),OR(C1148="Rec",C1148="P")),"",IF(C1148="SD",VLOOKUP($B1148,Données!$AU$9:$AV$200,2,0),IF(C1148="Ec",VLOOKUP($B1148,Données!$AX$9:$AY$200,2,0),IF(C1148="RecEc",VLOOKUP($B1148,Données!$BA$9:$BB$200,2,0),VLOOKUP($B1148,Données!$AQ$9:$AR$200,2,0)))))</f>
        <v>8</v>
      </c>
      <c r="G1148" s="193"/>
      <c r="I1148" s="194"/>
      <c r="J1148" s="189"/>
    </row>
    <row r="1149" spans="1:10" ht="13.5">
      <c r="A1149" s="204"/>
      <c r="B1149" s="203"/>
      <c r="C1149" s="5"/>
      <c r="D1149" s="5">
        <f>IF(OR(ISBLANK(B1149),NOT(OR(C1149="SD",C1149="P"))),"",VLOOKUP(B1149,Données!$AN$9:$AO$200,2,0))</f>
      </c>
      <c r="E1149" s="5">
        <f>IF(OR(ISBLANK(B1149),OR(C1149="Rec",C1149="P")),"",IF(C1149="SD",VLOOKUP($B1149,Données!$AU$9:$AV$200,2,0),IF(C1149="Ec",VLOOKUP($B1149,Données!$AX$9:$AY$200,2,0),IF(C1149="RecEc",VLOOKUP($B1149,Données!$BA$9:$BB$200,2,0),VLOOKUP($B1149,Données!$AQ$9:$AR$200,2,0)))))</f>
        <v>0</v>
      </c>
      <c r="G1149" s="193"/>
      <c r="I1149" s="194"/>
      <c r="J1149" s="189"/>
    </row>
    <row r="1150" spans="1:10" ht="13.5">
      <c r="A1150" s="204"/>
      <c r="B1150" s="203"/>
      <c r="C1150" s="5"/>
      <c r="D1150" s="5">
        <f>IF(OR(ISBLANK(B1150),NOT(OR(C1150="SD",C1150="P"))),"",VLOOKUP(B1150,Données!$AN$9:$AO$200,2,0))</f>
      </c>
      <c r="E1150" s="5">
        <f>IF(OR(ISBLANK(B1150),OR(C1150="Rec",C1150="P")),"",IF(C1150="SD",VLOOKUP($B1150,Données!$AU$9:$AV$200,2,0),IF(C1150="Ec",VLOOKUP($B1150,Données!$AX$9:$AY$200,2,0),IF(C1150="RecEc",VLOOKUP($B1150,Données!$BA$9:$BB$200,2,0),VLOOKUP($B1150,Données!$AQ$9:$AR$200,2,0)))))</f>
        <v>0</v>
      </c>
      <c r="G1150" s="193"/>
      <c r="I1150" s="194"/>
      <c r="J1150" s="189"/>
    </row>
    <row r="1151" spans="1:10" ht="13.5">
      <c r="A1151" s="204"/>
      <c r="B1151" s="203"/>
      <c r="C1151" s="5"/>
      <c r="D1151" s="5">
        <f>IF(OR(ISBLANK(B1151),NOT(OR(C1151="SD",C1151="P"))),"",VLOOKUP(B1151,Données!$AN$9:$AO$200,2,0))</f>
      </c>
      <c r="E1151" s="5">
        <f>IF(OR(ISBLANK(B1151),OR(C1151="Rec",C1151="P")),"",IF(C1151="SD",VLOOKUP($B1151,Données!$AU$9:$AV$200,2,0),IF(C1151="Ec",VLOOKUP($B1151,Données!$AX$9:$AY$200,2,0),IF(C1151="RecEc",VLOOKUP($B1151,Données!$BA$9:$BB$200,2,0),VLOOKUP($B1151,Données!$AQ$9:$AR$200,2,0)))))</f>
        <v>0</v>
      </c>
      <c r="G1151" s="193"/>
      <c r="I1151" s="194"/>
      <c r="J1151" s="189"/>
    </row>
    <row r="1152" spans="1:10" ht="13.5">
      <c r="A1152" s="204"/>
      <c r="B1152" s="203"/>
      <c r="C1152" s="5"/>
      <c r="D1152" s="5">
        <f>IF(OR(ISBLANK(B1152),NOT(OR(C1152="SD",C1152="P"))),"",VLOOKUP(B1152,Données!$AN$9:$AO$200,2,0))</f>
      </c>
      <c r="E1152" s="5">
        <f>IF(OR(ISBLANK(B1152),OR(C1152="Rec",C1152="P")),"",IF(C1152="SD",VLOOKUP($B1152,Données!$AU$9:$AV$200,2,0),IF(C1152="Ec",VLOOKUP($B1152,Données!$AX$9:$AY$200,2,0),IF(C1152="RecEc",VLOOKUP($B1152,Données!$BA$9:$BB$200,2,0),VLOOKUP($B1152,Données!$AQ$9:$AR$200,2,0)))))</f>
        <v>0</v>
      </c>
      <c r="G1152" s="193"/>
      <c r="I1152" s="194"/>
      <c r="J1152" s="189"/>
    </row>
    <row r="1153" spans="1:10" ht="13.5">
      <c r="A1153" s="204"/>
      <c r="B1153" s="203"/>
      <c r="C1153" s="5"/>
      <c r="D1153" s="5">
        <f>IF(OR(ISBLANK(B1153),NOT(OR(C1153="SD",C1153="P"))),"",VLOOKUP(B1153,Données!$AN$9:$AO$200,2,0))</f>
      </c>
      <c r="E1153" s="5">
        <f>IF(OR(ISBLANK(B1153),OR(C1153="Rec",C1153="P")),"",IF(C1153="SD",VLOOKUP($B1153,Données!$AU$9:$AV$200,2,0),IF(C1153="Ec",VLOOKUP($B1153,Données!$AX$9:$AY$200,2,0),IF(C1153="RecEc",VLOOKUP($B1153,Données!$BA$9:$BB$200,2,0),VLOOKUP($B1153,Données!$AQ$9:$AR$200,2,0)))))</f>
        <v>0</v>
      </c>
      <c r="G1153" s="193"/>
      <c r="I1153" s="194"/>
      <c r="J1153" s="189"/>
    </row>
    <row r="1154" spans="1:10" ht="13.5">
      <c r="A1154" s="204"/>
      <c r="B1154" s="203"/>
      <c r="C1154" s="5"/>
      <c r="D1154" s="5">
        <f>IF(OR(ISBLANK(B1154),NOT(OR(C1154="SD",C1154="P"))),"",VLOOKUP(B1154,Données!$AN$9:$AO$200,2,0))</f>
      </c>
      <c r="E1154" s="5">
        <f>IF(OR(ISBLANK(B1154),OR(C1154="Rec",C1154="P")),"",IF(C1154="SD",VLOOKUP($B1154,Données!$AU$9:$AV$200,2,0),IF(C1154="Ec",VLOOKUP($B1154,Données!$AX$9:$AY$200,2,0),IF(C1154="RecEc",VLOOKUP($B1154,Données!$BA$9:$BB$200,2,0),VLOOKUP($B1154,Données!$AQ$9:$AR$200,2,0)))))</f>
        <v>0</v>
      </c>
      <c r="G1154" s="193"/>
      <c r="I1154" s="194"/>
      <c r="J1154" s="189"/>
    </row>
    <row r="1155" spans="1:10" ht="13.5">
      <c r="A1155" s="204"/>
      <c r="B1155" s="203"/>
      <c r="C1155" s="5"/>
      <c r="D1155" s="5">
        <f>IF(OR(ISBLANK(B1155),NOT(OR(C1155="SD",C1155="P"))),"",VLOOKUP(B1155,Données!$AN$9:$AO$200,2,0))</f>
      </c>
      <c r="E1155" s="5">
        <f>IF(OR(ISBLANK(B1155),OR(C1155="Rec",C1155="P")),"",IF(C1155="SD",VLOOKUP($B1155,Données!$AU$9:$AV$200,2,0),IF(C1155="Ec",VLOOKUP($B1155,Données!$AX$9:$AY$200,2,0),IF(C1155="RecEc",VLOOKUP($B1155,Données!$BA$9:$BB$200,2,0),VLOOKUP($B1155,Données!$AQ$9:$AR$200,2,0)))))</f>
        <v>0</v>
      </c>
      <c r="G1155" s="193"/>
      <c r="I1155" s="194"/>
      <c r="J1155" s="189"/>
    </row>
    <row r="1156" spans="1:10" ht="13.5">
      <c r="A1156" s="204"/>
      <c r="B1156" s="203"/>
      <c r="C1156" s="5"/>
      <c r="D1156" s="5">
        <f>IF(OR(ISBLANK(B1156),NOT(OR(C1156="SD",C1156="P"))),"",VLOOKUP(B1156,Données!$AN$9:$AO$200,2,0))</f>
      </c>
      <c r="E1156" s="5">
        <f>IF(OR(ISBLANK(B1156),OR(C1156="Rec",C1156="P")),"",IF(C1156="SD",VLOOKUP($B1156,Données!$AU$9:$AV$200,2,0),IF(C1156="Ec",VLOOKUP($B1156,Données!$AX$9:$AY$200,2,0),IF(C1156="RecEc",VLOOKUP($B1156,Données!$BA$9:$BB$200,2,0),VLOOKUP($B1156,Données!$AQ$9:$AR$200,2,0)))))</f>
        <v>0</v>
      </c>
      <c r="G1156" s="193"/>
      <c r="I1156" s="194"/>
      <c r="J1156" s="189"/>
    </row>
    <row r="1157" spans="1:10" ht="13.5">
      <c r="A1157" s="204"/>
      <c r="B1157" s="203"/>
      <c r="C1157" s="5"/>
      <c r="D1157" s="5">
        <f>IF(OR(ISBLANK(B1157),NOT(OR(C1157="SD",C1157="P"))),"",VLOOKUP(B1157,Données!$AN$9:$AO$200,2,0))</f>
      </c>
      <c r="E1157" s="5">
        <f>IF(OR(ISBLANK(B1157),OR(C1157="Rec",C1157="P")),"",IF(C1157="SD",VLOOKUP($B1157,Données!$AU$9:$AV$200,2,0),IF(C1157="Ec",VLOOKUP($B1157,Données!$AX$9:$AY$200,2,0),IF(C1157="RecEc",VLOOKUP($B1157,Données!$BA$9:$BB$200,2,0),VLOOKUP($B1157,Données!$AQ$9:$AR$200,2,0)))))</f>
        <v>0</v>
      </c>
      <c r="G1157" s="193"/>
      <c r="I1157" s="194"/>
      <c r="J1157" s="189"/>
    </row>
    <row r="1158" spans="1:10" ht="13.5">
      <c r="A1158" s="204"/>
      <c r="B1158" s="203"/>
      <c r="C1158" s="5"/>
      <c r="D1158" s="5">
        <f>IF(OR(ISBLANK(B1158),NOT(OR(C1158="SD",C1158="P"))),"",VLOOKUP(B1158,Données!$AN$9:$AO$200,2,0))</f>
      </c>
      <c r="E1158" s="5">
        <f>IF(OR(ISBLANK(B1158),OR(C1158="Rec",C1158="P")),"",IF(C1158="SD",VLOOKUP($B1158,Données!$AU$9:$AV$200,2,0),IF(C1158="Ec",VLOOKUP($B1158,Données!$AX$9:$AY$200,2,0),IF(C1158="RecEc",VLOOKUP($B1158,Données!$BA$9:$BB$200,2,0),VLOOKUP($B1158,Données!$AQ$9:$AR$200,2,0)))))</f>
        <v>0</v>
      </c>
      <c r="G1158" s="193"/>
      <c r="I1158" s="194"/>
      <c r="J1158" s="189"/>
    </row>
    <row r="1159" spans="1:10" ht="13.5">
      <c r="A1159" s="204"/>
      <c r="B1159" s="203"/>
      <c r="C1159" s="5"/>
      <c r="D1159" s="5">
        <f>IF(OR(ISBLANK(B1159),NOT(OR(C1159="SD",C1159="P"))),"",VLOOKUP(B1159,Données!$AN$9:$AO$200,2,0))</f>
      </c>
      <c r="E1159" s="5">
        <f>IF(OR(ISBLANK(B1159),OR(C1159="Rec",C1159="P")),"",IF(C1159="SD",VLOOKUP($B1159,Données!$AU$9:$AV$200,2,0),IF(C1159="Ec",VLOOKUP($B1159,Données!$AX$9:$AY$200,2,0),IF(C1159="RecEc",VLOOKUP($B1159,Données!$BA$9:$BB$200,2,0),VLOOKUP($B1159,Données!$AQ$9:$AR$200,2,0)))))</f>
        <v>0</v>
      </c>
      <c r="G1159" s="193"/>
      <c r="I1159" s="194"/>
      <c r="J1159" s="189"/>
    </row>
    <row r="1160" spans="1:10" ht="13.5">
      <c r="A1160" s="204"/>
      <c r="B1160" s="203"/>
      <c r="C1160" s="5"/>
      <c r="E1160" s="5">
        <f>IF(OR(ISBLANK(B1160),OR(C1160="Rec",C1160="P")),"",IF(C1160="SD",VLOOKUP($B1160,Données!$AU$9:$AV$200,2,0),IF(C1160="Ec",VLOOKUP($B1160,Données!$AX$9:$AY$200,2,0),IF(C1160="RecEc",VLOOKUP($B1160,Données!$BA$9:$BB$200,2,0),VLOOKUP($B1160,Données!$AQ$9:$AR$200,2,0)))))</f>
        <v>0</v>
      </c>
      <c r="G1160" s="193"/>
      <c r="I1160" s="194"/>
      <c r="J1160" s="189"/>
    </row>
    <row r="1161" spans="1:10" ht="13.5">
      <c r="A1161" s="204"/>
      <c r="B1161" s="203"/>
      <c r="C1161" s="5"/>
      <c r="E1161" s="5">
        <f>IF(OR(ISBLANK(B1161),OR(C1161="Rec",C1161="P")),"",IF(C1161="SD",VLOOKUP($B1161,Données!$AU$9:$AV$200,2,0),IF(C1161="Ec",VLOOKUP($B1161,Données!$AX$9:$AY$200,2,0),IF(C1161="RecEc",VLOOKUP($B1161,Données!$BA$9:$BB$200,2,0),VLOOKUP($B1161,Données!$AQ$9:$AR$200,2,0)))))</f>
        <v>0</v>
      </c>
      <c r="G1161" s="193"/>
      <c r="I1161" s="194"/>
      <c r="J1161" s="189"/>
    </row>
    <row r="1162" spans="1:10" ht="13.5">
      <c r="A1162" s="204"/>
      <c r="B1162" s="203"/>
      <c r="C1162" s="5"/>
      <c r="D1162" s="5">
        <f>IF(OR(ISBLANK(B1162),NOT(OR(C1162="SD",C1162="P"))),"",VLOOKUP(B1162,Données!$AN$9:$AO$200,2,0))</f>
      </c>
      <c r="E1162" s="5">
        <f>IF(OR(ISBLANK(B1162),OR(C1162="Rec",C1162="P")),"",IF(C1162="SD",VLOOKUP($B1162,Données!$AU$9:$AV$200,2,0),IF(C1162="Ec",VLOOKUP($B1162,Données!$AX$9:$AY$200,2,0),IF(C1162="RecEc",VLOOKUP($B1162,Données!$BA$9:$BB$200,2,0),VLOOKUP($B1162,Données!$AQ$9:$AR$200,2,0)))))</f>
        <v>0</v>
      </c>
      <c r="G1162" s="193"/>
      <c r="I1162" s="194"/>
      <c r="J1162" s="189"/>
    </row>
    <row r="1163" spans="1:10" ht="13.5">
      <c r="A1163" s="204"/>
      <c r="B1163" s="203"/>
      <c r="C1163" s="5"/>
      <c r="D1163" s="5">
        <f>IF(OR(ISBLANK(B1163),NOT(OR(C1163="SD",C1163="P"))),"",VLOOKUP(B1163,Données!$AN$9:$AO$200,2,0))</f>
      </c>
      <c r="E1163" s="5">
        <f>IF(OR(ISBLANK(B1163),OR(C1163="Rec",C1163="P")),"",IF(C1163="SD",VLOOKUP($B1163,Données!$AU$9:$AV$200,2,0),IF(C1163="Ec",VLOOKUP($B1163,Données!$AX$9:$AY$200,2,0),IF(C1163="RecEc",VLOOKUP($B1163,Données!$BA$9:$BB$200,2,0),VLOOKUP($B1163,Données!$AQ$9:$AR$200,2,0)))))</f>
        <v>0</v>
      </c>
      <c r="G1163" s="193"/>
      <c r="I1163" s="194"/>
      <c r="J1163" s="189"/>
    </row>
    <row r="1164" spans="1:10" ht="13.5">
      <c r="A1164" s="204"/>
      <c r="B1164" s="203"/>
      <c r="C1164" s="5"/>
      <c r="D1164" s="5">
        <f>IF(OR(ISBLANK(B1164),NOT(OR(C1164="SD",C1164="P"))),"",VLOOKUP(B1164,Données!$AN$9:$AO$200,2,0))</f>
      </c>
      <c r="E1164" s="5">
        <f>IF(OR(ISBLANK(B1164),OR(C1164="Rec",C1164="P")),"",IF(C1164="SD",VLOOKUP($B1164,Données!$AU$9:$AV$200,2,0),IF(C1164="Ec",VLOOKUP($B1164,Données!$AX$9:$AY$200,2,0),IF(C1164="RecEc",VLOOKUP($B1164,Données!$BA$9:$BB$200,2,0),VLOOKUP($B1164,Données!$AQ$9:$AR$200,2,0)))))</f>
        <v>0</v>
      </c>
      <c r="G1164" s="193"/>
      <c r="I1164" s="194"/>
      <c r="J1164" s="189"/>
    </row>
    <row r="1165" spans="1:10" ht="13.5">
      <c r="A1165" s="204"/>
      <c r="B1165" s="203"/>
      <c r="C1165" s="5"/>
      <c r="D1165" s="5">
        <f>IF(OR(ISBLANK(B1165),NOT(OR(C1165="SD",C1165="P"))),"",VLOOKUP(B1165,Données!$AN$9:$AO$200,2,0))</f>
      </c>
      <c r="E1165" s="5">
        <f>IF(OR(ISBLANK(B1165),OR(C1165="Rec",C1165="P")),"",IF(C1165="SD",VLOOKUP($B1165,Données!$AU$9:$AV$200,2,0),IF(C1165="Ec",VLOOKUP($B1165,Données!$AX$9:$AY$200,2,0),IF(C1165="RecEc",VLOOKUP($B1165,Données!$BA$9:$BB$200,2,0),VLOOKUP($B1165,Données!$AQ$9:$AR$200,2,0)))))</f>
        <v>0</v>
      </c>
      <c r="G1165" s="193"/>
      <c r="I1165" s="194"/>
      <c r="J1165" s="189"/>
    </row>
    <row r="1166" spans="1:10" ht="13.5">
      <c r="A1166" s="204"/>
      <c r="B1166" s="203"/>
      <c r="C1166" s="5"/>
      <c r="D1166" s="5">
        <f>IF(OR(ISBLANK(B1166),NOT(OR(C1166="SD",C1166="P"))),"",VLOOKUP(B1166,Données!$AN$9:$AO$200,2,0))</f>
      </c>
      <c r="E1166" s="5">
        <f>IF(OR(ISBLANK(B1166),OR(C1166="Rec",C1166="P")),"",IF(C1166="SD",VLOOKUP($B1166,Données!$AU$9:$AV$200,2,0),IF(C1166="Ec",VLOOKUP($B1166,Données!$AX$9:$AY$200,2,0),IF(C1166="RecEc",VLOOKUP($B1166,Données!$BA$9:$BB$200,2,0),VLOOKUP($B1166,Données!$AQ$9:$AR$200,2,0)))))</f>
        <v>0</v>
      </c>
      <c r="G1166" s="193"/>
      <c r="I1166" s="194"/>
      <c r="J1166" s="189"/>
    </row>
    <row r="1167" spans="1:10" ht="13.5">
      <c r="A1167" s="204"/>
      <c r="B1167" s="203"/>
      <c r="C1167" s="5"/>
      <c r="D1167" s="5">
        <f>IF(OR(ISBLANK(B1167),NOT(OR(C1167="SD",C1167="P"))),"",VLOOKUP(B1167,Données!$AN$9:$AO$200,2,0))</f>
      </c>
      <c r="E1167" s="5">
        <f>IF(OR(ISBLANK(B1167),OR(C1167="Rec",C1167="P")),"",IF(C1167="SD",VLOOKUP($B1167,Données!$AU$9:$AV$200,2,0),IF(C1167="Ec",VLOOKUP($B1167,Données!$AX$9:$AY$200,2,0),IF(C1167="RecEc",VLOOKUP($B1167,Données!$BA$9:$BB$200,2,0),VLOOKUP($B1167,Données!$AQ$9:$AR$200,2,0)))))</f>
        <v>0</v>
      </c>
      <c r="G1167" s="193"/>
      <c r="I1167" s="194"/>
      <c r="J1167" s="189"/>
    </row>
    <row r="1168" spans="1:10" ht="13.5">
      <c r="A1168" s="204"/>
      <c r="B1168" s="203"/>
      <c r="C1168" s="5"/>
      <c r="D1168" s="5">
        <f>IF(OR(ISBLANK(B1168),NOT(OR(C1168="SD",C1168="P"))),"",VLOOKUP(B1168,Données!$AN$9:$AO$200,2,0))</f>
      </c>
      <c r="E1168" s="5">
        <f>IF(OR(ISBLANK(B1168),OR(C1168="Rec",C1168="P")),"",IF(C1168="SD",VLOOKUP($B1168,Données!$AU$9:$AV$200,2,0),IF(C1168="Ec",VLOOKUP($B1168,Données!$AX$9:$AY$200,2,0),IF(C1168="RecEc",VLOOKUP($B1168,Données!$BA$9:$BB$200,2,0),VLOOKUP($B1168,Données!$AQ$9:$AR$200,2,0)))))</f>
        <v>0</v>
      </c>
      <c r="G1168" s="193"/>
      <c r="I1168" s="194"/>
      <c r="J1168" s="189"/>
    </row>
    <row r="1169" spans="1:10" ht="13.5">
      <c r="A1169" s="204"/>
      <c r="B1169" s="203"/>
      <c r="C1169" s="5"/>
      <c r="D1169" s="5">
        <f>IF(OR(ISBLANK(B1169),NOT(OR(C1169="SD",C1169="P"))),"",VLOOKUP(B1169,Données!$AN$9:$AO$200,2,0))</f>
      </c>
      <c r="E1169" s="5">
        <f>IF(OR(ISBLANK(B1169),OR(C1169="Rec",C1169="P")),"",IF(C1169="SD",VLOOKUP($B1169,Données!$AU$9:$AV$200,2,0),IF(C1169="Ec",VLOOKUP($B1169,Données!$AX$9:$AY$200,2,0),IF(C1169="RecEc",VLOOKUP($B1169,Données!$BA$9:$BB$200,2,0),VLOOKUP($B1169,Données!$AQ$9:$AR$200,2,0)))))</f>
        <v>0</v>
      </c>
      <c r="G1169" s="193"/>
      <c r="I1169" s="194"/>
      <c r="J1169" s="189"/>
    </row>
    <row r="1170" spans="1:10" ht="12.75">
      <c r="A1170" s="190">
        <v>41944</v>
      </c>
      <c r="B1170" s="191" t="s">
        <v>541</v>
      </c>
      <c r="C1170" s="191"/>
      <c r="D1170" s="191"/>
      <c r="E1170" s="191"/>
      <c r="G1170" s="193"/>
      <c r="I1170" s="194"/>
      <c r="J1170" s="189"/>
    </row>
    <row r="1171" spans="1:10" ht="12.75">
      <c r="A1171" s="190"/>
      <c r="B1171" s="195" t="s">
        <v>543</v>
      </c>
      <c r="C1171" s="196" t="s">
        <v>544</v>
      </c>
      <c r="D1171" s="197" t="s">
        <v>545</v>
      </c>
      <c r="E1171" s="198" t="s">
        <v>544</v>
      </c>
      <c r="G1171" s="193"/>
      <c r="I1171" s="194"/>
      <c r="J1171" s="189"/>
    </row>
    <row r="1172" spans="1:10" ht="12.75">
      <c r="A1172" s="190"/>
      <c r="B1172" s="2">
        <f aca="true" t="shared" si="94" ref="B1172:B1185">IF(C1259="SD",B1259,"")</f>
        <v>0</v>
      </c>
      <c r="C1172" s="200">
        <f>IF(ISBLANK(B1172),"",VLOOKUP(B1172,Données!$BG$9:$BH$200,2,0))</f>
        <v>0</v>
      </c>
      <c r="D1172" s="48">
        <f aca="true" t="shared" si="95" ref="D1172:D1185">IF(C1259="R",B1259,"")</f>
        <v>0</v>
      </c>
      <c r="E1172" s="189">
        <f>IF(ISBLANK(D1172),"",VLOOKUP(D1172,Données!$BJ$9:$BK$200,2,0))</f>
        <v>0</v>
      </c>
      <c r="G1172" s="193"/>
      <c r="I1172" s="194"/>
      <c r="J1172" s="189"/>
    </row>
    <row r="1173" spans="1:10" ht="12.75">
      <c r="A1173" s="190"/>
      <c r="B1173" s="2">
        <f t="shared" si="94"/>
        <v>0</v>
      </c>
      <c r="C1173" s="200">
        <f>IF(ISBLANK(B1173),"",VLOOKUP(B1173,Données!$BG$9:$BH$200,2,0))</f>
        <v>0</v>
      </c>
      <c r="D1173" s="48">
        <f t="shared" si="95"/>
        <v>0</v>
      </c>
      <c r="E1173" s="189">
        <f>IF(ISBLANK(D1173),"",VLOOKUP(D1173,Données!$BJ$9:$BK$200,2,0))</f>
        <v>0</v>
      </c>
      <c r="G1173" s="193"/>
      <c r="I1173" s="194"/>
      <c r="J1173" s="189"/>
    </row>
    <row r="1174" spans="1:10" ht="12.75">
      <c r="A1174" s="190"/>
      <c r="B1174" s="2">
        <f t="shared" si="94"/>
        <v>0</v>
      </c>
      <c r="C1174" s="200">
        <f>IF(ISBLANK(B1174),"",VLOOKUP(B1174,Données!$BG$9:$BH$200,2,0))</f>
        <v>0</v>
      </c>
      <c r="D1174" s="48">
        <f t="shared" si="95"/>
        <v>0</v>
      </c>
      <c r="E1174" s="189">
        <f>IF(ISBLANK(D1174),"",VLOOKUP(D1174,Données!$BJ$9:$BK$200,2,0))</f>
        <v>0</v>
      </c>
      <c r="G1174" s="193"/>
      <c r="I1174" s="194"/>
      <c r="J1174" s="189"/>
    </row>
    <row r="1175" spans="1:10" ht="12.75">
      <c r="A1175" s="190"/>
      <c r="B1175" s="2">
        <f t="shared" si="94"/>
        <v>0</v>
      </c>
      <c r="C1175" s="200">
        <f>IF(ISBLANK(B1175),"",VLOOKUP(B1175,Données!$BG$9:$BH$200,2,0))</f>
        <v>0</v>
      </c>
      <c r="D1175" s="48">
        <f t="shared" si="95"/>
        <v>0</v>
      </c>
      <c r="E1175" s="189">
        <f>IF(ISBLANK(D1175),"",VLOOKUP(D1175,Données!$BJ$9:$BK$200,2,0))</f>
        <v>0</v>
      </c>
      <c r="G1175" s="193"/>
      <c r="I1175" s="194"/>
      <c r="J1175" s="189"/>
    </row>
    <row r="1176" spans="1:10" ht="12.75">
      <c r="A1176" s="190"/>
      <c r="B1176" s="2">
        <f t="shared" si="94"/>
        <v>0</v>
      </c>
      <c r="C1176" s="200">
        <f>IF(ISBLANK(B1176),"",VLOOKUP(B1176,Données!$BG$9:$BH$200,2,0))</f>
        <v>0</v>
      </c>
      <c r="D1176" s="48">
        <f t="shared" si="95"/>
        <v>0</v>
      </c>
      <c r="E1176" s="189">
        <f>IF(ISBLANK(D1176),"",VLOOKUP(D1176,Données!$BJ$9:$BK$200,2,0))</f>
        <v>0</v>
      </c>
      <c r="G1176" s="193"/>
      <c r="I1176" s="194"/>
      <c r="J1176" s="189"/>
    </row>
    <row r="1177" spans="1:10" ht="12.75">
      <c r="A1177" s="190"/>
      <c r="B1177" s="2">
        <f t="shared" si="94"/>
        <v>0</v>
      </c>
      <c r="C1177" s="200">
        <f>IF(ISBLANK(B1177),"",VLOOKUP(B1177,Données!$BG$9:$BH$200,2,0))</f>
        <v>0</v>
      </c>
      <c r="D1177" s="48">
        <f t="shared" si="95"/>
        <v>0</v>
      </c>
      <c r="E1177" s="189">
        <f>IF(ISBLANK(D1177),"",VLOOKUP(D1177,Données!$BJ$9:$BK$200,2,0))</f>
        <v>0</v>
      </c>
      <c r="G1177" s="193"/>
      <c r="I1177" s="194"/>
      <c r="J1177" s="189"/>
    </row>
    <row r="1178" spans="1:10" ht="12.75">
      <c r="A1178" s="190"/>
      <c r="B1178" s="2">
        <f t="shared" si="94"/>
        <v>0</v>
      </c>
      <c r="C1178" s="200">
        <f>IF(ISBLANK(B1178),"",VLOOKUP(B1178,Données!$BG$9:$BH$200,2,0))</f>
        <v>0</v>
      </c>
      <c r="D1178" s="48">
        <f t="shared" si="95"/>
        <v>0</v>
      </c>
      <c r="E1178" s="189">
        <f>IF(ISBLANK(D1178),"",VLOOKUP(D1178,Données!$BJ$9:$BK$200,2,0))</f>
        <v>0</v>
      </c>
      <c r="G1178" s="193"/>
      <c r="I1178" s="194"/>
      <c r="J1178" s="189"/>
    </row>
    <row r="1179" spans="1:10" ht="12.75">
      <c r="A1179" s="190"/>
      <c r="B1179" s="2">
        <f t="shared" si="94"/>
        <v>0</v>
      </c>
      <c r="C1179" s="200">
        <f>IF(ISBLANK(B1179),"",VLOOKUP(B1179,Données!$BG$9:$BH$200,2,0))</f>
        <v>0</v>
      </c>
      <c r="D1179" s="48">
        <f t="shared" si="95"/>
        <v>0</v>
      </c>
      <c r="E1179" s="189">
        <f>IF(ISBLANK(D1179),"",VLOOKUP(D1179,Données!$BJ$9:$BK$200,2,0))</f>
        <v>0</v>
      </c>
      <c r="G1179" s="193"/>
      <c r="I1179" s="194"/>
      <c r="J1179" s="189"/>
    </row>
    <row r="1180" spans="1:10" ht="12.75">
      <c r="A1180" s="190"/>
      <c r="B1180" s="2">
        <f t="shared" si="94"/>
        <v>0</v>
      </c>
      <c r="C1180" s="200"/>
      <c r="D1180" s="48">
        <f t="shared" si="95"/>
        <v>0</v>
      </c>
      <c r="E1180" s="189"/>
      <c r="G1180" s="193"/>
      <c r="I1180" s="194"/>
      <c r="J1180" s="189"/>
    </row>
    <row r="1181" spans="1:10" ht="12.75">
      <c r="A1181" s="190"/>
      <c r="B1181" s="2">
        <f t="shared" si="94"/>
        <v>0</v>
      </c>
      <c r="C1181" s="200">
        <f>IF(ISBLANK(B1181),"",VLOOKUP(B1181,Données!$BG$9:$BH$200,2,0))</f>
        <v>0</v>
      </c>
      <c r="D1181" s="48">
        <f t="shared" si="95"/>
        <v>0</v>
      </c>
      <c r="E1181" s="189">
        <f>IF(ISBLANK(D1181),"",VLOOKUP(D1181,Données!$BJ$9:$BK$200,2,0))</f>
        <v>0</v>
      </c>
      <c r="G1181" s="193"/>
      <c r="I1181" s="194"/>
      <c r="J1181" s="189"/>
    </row>
    <row r="1182" spans="1:10" ht="12.75">
      <c r="A1182" s="190"/>
      <c r="B1182" s="2">
        <f t="shared" si="94"/>
        <v>0</v>
      </c>
      <c r="C1182" s="200">
        <f>IF(ISBLANK(B1182),"",VLOOKUP(B1182,Données!$BG$9:$BH$200,2,0))</f>
        <v>0</v>
      </c>
      <c r="D1182" s="48">
        <f t="shared" si="95"/>
        <v>0</v>
      </c>
      <c r="E1182" s="189">
        <f>IF(ISBLANK(D1182),"",VLOOKUP(D1182,Données!$BJ$9:$BK$200,2,0))</f>
        <v>0</v>
      </c>
      <c r="G1182" s="193"/>
      <c r="I1182" s="194"/>
      <c r="J1182" s="189"/>
    </row>
    <row r="1183" spans="1:10" ht="12.75">
      <c r="A1183" s="190"/>
      <c r="B1183" s="2">
        <f t="shared" si="94"/>
        <v>0</v>
      </c>
      <c r="C1183" s="200">
        <f>IF(ISBLANK(B1183),"",VLOOKUP(B1183,Données!$BG$9:$BH$200,2,0))</f>
        <v>0</v>
      </c>
      <c r="D1183" s="48">
        <f t="shared" si="95"/>
        <v>0</v>
      </c>
      <c r="E1183" s="189">
        <f>IF(ISBLANK(D1183),"",VLOOKUP(D1183,Données!$BJ$9:$BK$200,2,0))</f>
        <v>0</v>
      </c>
      <c r="G1183" s="193"/>
      <c r="I1183" s="194"/>
      <c r="J1183" s="189"/>
    </row>
    <row r="1184" spans="1:10" ht="12.75">
      <c r="A1184" s="190"/>
      <c r="B1184" s="2">
        <f t="shared" si="94"/>
        <v>0</v>
      </c>
      <c r="C1184" s="200">
        <f>IF(ISBLANK(B1184),"",VLOOKUP(B1184,Données!$BG$9:$BH$200,2,0))</f>
        <v>0</v>
      </c>
      <c r="D1184" s="48">
        <f t="shared" si="95"/>
        <v>0</v>
      </c>
      <c r="E1184" s="189">
        <f>IF(ISBLANK(D1184),"",VLOOKUP(D1184,Données!$BJ$9:$BK$200,2,0))</f>
        <v>0</v>
      </c>
      <c r="G1184" s="193"/>
      <c r="I1184" s="194"/>
      <c r="J1184" s="189"/>
    </row>
    <row r="1185" spans="1:10" ht="12.75">
      <c r="A1185" s="190"/>
      <c r="B1185" s="2">
        <f t="shared" si="94"/>
        <v>0</v>
      </c>
      <c r="C1185" s="200">
        <f>IF(ISBLANK(B1185),"",VLOOKUP(B1185,Données!$BG$9:$BH$200,2,0))</f>
        <v>0</v>
      </c>
      <c r="D1185" s="48">
        <f t="shared" si="95"/>
        <v>0</v>
      </c>
      <c r="E1185" s="189">
        <f>IF(ISBLANK(D1185),"",VLOOKUP(D1185,Données!$BJ$9:$BK$200,2,0))</f>
        <v>0</v>
      </c>
      <c r="G1185" s="193"/>
      <c r="I1185" s="194"/>
      <c r="J1185" s="189"/>
    </row>
    <row r="1186" spans="1:10" ht="12.75">
      <c r="A1186" s="190"/>
      <c r="B1186" s="2">
        <f aca="true" t="shared" si="96" ref="B1186:B1187">IF(C1275="SD",B1275,"")</f>
        <v>0</v>
      </c>
      <c r="C1186" s="200">
        <f>IF(ISBLANK(B1186),"",VLOOKUP(B1186,Données!$BG$9:$BH$200,2,0))</f>
        <v>0</v>
      </c>
      <c r="D1186" s="48">
        <f aca="true" t="shared" si="97" ref="D1186:D1187">IF(C1275="R",B1275,"")</f>
        <v>0</v>
      </c>
      <c r="E1186" s="189">
        <f>IF(ISBLANK(D1186),"",VLOOKUP(D1186,Données!$BJ$9:$BK$200,2,0))</f>
        <v>0</v>
      </c>
      <c r="G1186" s="193"/>
      <c r="I1186" s="194"/>
      <c r="J1186" s="189"/>
    </row>
    <row r="1187" spans="1:10" ht="12.75">
      <c r="A1187" s="190"/>
      <c r="B1187" s="2">
        <f t="shared" si="96"/>
        <v>0</v>
      </c>
      <c r="C1187" s="200">
        <f>IF(ISBLANK(B1187),"",VLOOKUP(B1187,Données!$BG$9:$BH$200,2,0))</f>
        <v>0</v>
      </c>
      <c r="D1187" s="48">
        <f t="shared" si="97"/>
        <v>0</v>
      </c>
      <c r="E1187" s="189">
        <f>IF(ISBLANK(D1187),"",VLOOKUP(D1187,Données!$BJ$9:$BK$200,2,0))</f>
        <v>0</v>
      </c>
      <c r="G1187" s="193"/>
      <c r="I1187" s="194"/>
      <c r="J1187" s="189"/>
    </row>
    <row r="1188" spans="1:10" ht="12.75">
      <c r="A1188" s="190"/>
      <c r="B1188" s="2"/>
      <c r="C1188" s="200"/>
      <c r="D1188" s="48"/>
      <c r="E1188" s="189"/>
      <c r="G1188" s="193"/>
      <c r="I1188" s="194"/>
      <c r="J1188" s="189"/>
    </row>
    <row r="1189" spans="1:10" ht="12.75">
      <c r="A1189" s="190"/>
      <c r="B1189" s="2"/>
      <c r="C1189" s="200"/>
      <c r="D1189" s="48"/>
      <c r="E1189" s="189"/>
      <c r="G1189" s="193"/>
      <c r="I1189" s="194"/>
      <c r="J1189" s="189"/>
    </row>
    <row r="1190" spans="1:10" ht="12.75">
      <c r="A1190" s="190"/>
      <c r="B1190" s="2">
        <f aca="true" t="shared" si="98" ref="B1190:B1198">IF(C1277="SD",B1277,"")</f>
        <v>0</v>
      </c>
      <c r="C1190" s="200">
        <f>IF(ISBLANK(B1190),"",VLOOKUP(B1190,Données!$BG$9:$BH$200,2,0))</f>
        <v>0</v>
      </c>
      <c r="D1190" s="48">
        <f aca="true" t="shared" si="99" ref="D1190:D1198">IF(C1277="R",B1277,"")</f>
        <v>0</v>
      </c>
      <c r="E1190" s="189">
        <f>IF(ISBLANK(D1190),"",VLOOKUP(D1190,Données!$BJ$9:$BK$200,2,0))</f>
        <v>0</v>
      </c>
      <c r="G1190" s="193"/>
      <c r="I1190" s="194"/>
      <c r="J1190" s="189"/>
    </row>
    <row r="1191" spans="1:10" ht="12.75">
      <c r="A1191" s="190"/>
      <c r="B1191" s="2">
        <f t="shared" si="98"/>
        <v>0</v>
      </c>
      <c r="C1191" s="200">
        <f>IF(ISBLANK(B1191),"",VLOOKUP(B1191,Données!$BG$9:$BH$200,2,0))</f>
        <v>0</v>
      </c>
      <c r="D1191" s="48">
        <f t="shared" si="99"/>
        <v>0</v>
      </c>
      <c r="E1191" s="189">
        <f>IF(ISBLANK(D1191),"",VLOOKUP(D1191,Données!$BJ$9:$BK$200,2,0))</f>
        <v>0</v>
      </c>
      <c r="G1191" s="193"/>
      <c r="I1191" s="194"/>
      <c r="J1191" s="189"/>
    </row>
    <row r="1192" spans="1:10" ht="12.75">
      <c r="A1192" s="190"/>
      <c r="B1192" s="2">
        <f t="shared" si="98"/>
        <v>0</v>
      </c>
      <c r="C1192" s="200">
        <f>IF(ISBLANK(B1192),"",VLOOKUP(B1192,Données!$BG$9:$BH$200,2,0))</f>
        <v>0</v>
      </c>
      <c r="D1192" s="48">
        <f t="shared" si="99"/>
        <v>0</v>
      </c>
      <c r="E1192" s="189">
        <f>IF(ISBLANK(D1192),"",VLOOKUP(D1192,Données!$BJ$9:$BK$200,2,0))</f>
        <v>0</v>
      </c>
      <c r="G1192" s="193"/>
      <c r="I1192" s="194"/>
      <c r="J1192" s="189"/>
    </row>
    <row r="1193" spans="1:10" ht="12.75">
      <c r="A1193" s="190"/>
      <c r="B1193" s="2">
        <f t="shared" si="98"/>
        <v>0</v>
      </c>
      <c r="C1193" s="200">
        <f>IF(ISBLANK(B1193),"",VLOOKUP(B1193,Données!$BG$9:$BH$200,2,0))</f>
        <v>0</v>
      </c>
      <c r="D1193" s="48">
        <f t="shared" si="99"/>
        <v>0</v>
      </c>
      <c r="E1193" s="189">
        <f>IF(ISBLANK(D1193),"",VLOOKUP(D1193,Données!$BJ$9:$BK$200,2,0))</f>
        <v>0</v>
      </c>
      <c r="G1193" s="193"/>
      <c r="I1193" s="194"/>
      <c r="J1193" s="189"/>
    </row>
    <row r="1194" spans="1:10" ht="12.75">
      <c r="A1194" s="190"/>
      <c r="B1194" s="2">
        <f t="shared" si="98"/>
        <v>0</v>
      </c>
      <c r="C1194" s="200">
        <f>IF(ISBLANK(B1194),"",VLOOKUP(B1194,Données!$BG$9:$BH$200,2,0))</f>
        <v>0</v>
      </c>
      <c r="D1194" s="48">
        <f t="shared" si="99"/>
        <v>0</v>
      </c>
      <c r="E1194" s="189">
        <f>IF(ISBLANK(D1194),"",VLOOKUP(D1194,Données!$BJ$9:$BK$200,2,0))</f>
        <v>0</v>
      </c>
      <c r="G1194" s="193"/>
      <c r="I1194" s="194"/>
      <c r="J1194" s="189"/>
    </row>
    <row r="1195" spans="1:10" ht="12.75">
      <c r="A1195" s="190"/>
      <c r="B1195" s="2">
        <f t="shared" si="98"/>
        <v>0</v>
      </c>
      <c r="C1195" s="200">
        <f>IF(ISBLANK(B1195),"",VLOOKUP(B1195,Données!$BG$9:$BH$200,2,0))</f>
        <v>0</v>
      </c>
      <c r="D1195" s="48">
        <f t="shared" si="99"/>
        <v>0</v>
      </c>
      <c r="E1195" s="189">
        <f>IF(ISBLANK(D1195),"",VLOOKUP(D1195,Données!$BJ$9:$BK$200,2,0))</f>
        <v>0</v>
      </c>
      <c r="G1195" s="193"/>
      <c r="I1195" s="194"/>
      <c r="J1195" s="189"/>
    </row>
    <row r="1196" spans="1:10" ht="12.75">
      <c r="A1196" s="190"/>
      <c r="B1196" s="2">
        <f t="shared" si="98"/>
        <v>0</v>
      </c>
      <c r="C1196" s="200">
        <f>IF(ISBLANK(B1196),"",VLOOKUP(B1196,Données!$BG$9:$BH$200,2,0))</f>
        <v>0</v>
      </c>
      <c r="D1196" s="48">
        <f t="shared" si="99"/>
        <v>0</v>
      </c>
      <c r="E1196" s="189">
        <f>IF(ISBLANK(D1196),"",VLOOKUP(D1196,Données!$BJ$9:$BK$200,2,0))</f>
        <v>0</v>
      </c>
      <c r="G1196" s="193"/>
      <c r="I1196" s="194"/>
      <c r="J1196" s="189"/>
    </row>
    <row r="1197" spans="1:10" ht="12.75">
      <c r="A1197" s="190"/>
      <c r="B1197" s="2">
        <f t="shared" si="98"/>
        <v>0</v>
      </c>
      <c r="C1197" s="200">
        <f>IF(ISBLANK(B1197),"",VLOOKUP(B1197,Données!$BG$9:$BH$200,2,0))</f>
        <v>0</v>
      </c>
      <c r="D1197" s="48">
        <f t="shared" si="99"/>
        <v>0</v>
      </c>
      <c r="E1197" s="189">
        <f>IF(ISBLANK(D1197),"",VLOOKUP(D1197,Données!$BJ$9:$BK$200,2,0))</f>
        <v>0</v>
      </c>
      <c r="G1197" s="193"/>
      <c r="I1197" s="194"/>
      <c r="J1197" s="189"/>
    </row>
    <row r="1198" spans="1:10" ht="12.75">
      <c r="A1198" s="190"/>
      <c r="B1198" s="2">
        <f t="shared" si="98"/>
        <v>0</v>
      </c>
      <c r="C1198" s="200">
        <f>IF(ISBLANK(B1198),"",VLOOKUP(B1198,Données!$BG$9:$BH$200,2,0))</f>
        <v>0</v>
      </c>
      <c r="D1198" s="48">
        <f t="shared" si="99"/>
        <v>0</v>
      </c>
      <c r="E1198" s="189">
        <f>IF(ISBLANK(D1198),"",VLOOKUP(D1198,Données!$BJ$9:$BK$200,2,0))</f>
        <v>0</v>
      </c>
      <c r="G1198" s="193"/>
      <c r="I1198" s="194"/>
      <c r="J1198" s="189"/>
    </row>
    <row r="1199" spans="1:10" ht="12.75">
      <c r="A1199" s="190">
        <v>41944</v>
      </c>
      <c r="B1199" s="201" t="s">
        <v>546</v>
      </c>
      <c r="C1199" s="201"/>
      <c r="D1199" s="201"/>
      <c r="E1199" s="201"/>
      <c r="G1199" s="193"/>
      <c r="I1199" s="194"/>
      <c r="J1199" s="189"/>
    </row>
    <row r="1200" spans="1:10" ht="12.75">
      <c r="A1200" s="190"/>
      <c r="B1200" s="33" t="s">
        <v>8</v>
      </c>
      <c r="C1200" s="33" t="s">
        <v>547</v>
      </c>
      <c r="D1200" s="33" t="s">
        <v>17</v>
      </c>
      <c r="E1200" s="202" t="s">
        <v>14</v>
      </c>
      <c r="G1200" s="193"/>
      <c r="I1200" s="194"/>
      <c r="J1200" s="189"/>
    </row>
    <row r="1201" spans="1:10" ht="13.5">
      <c r="A1201" s="190"/>
      <c r="B1201" s="203" t="s">
        <v>507</v>
      </c>
      <c r="C1201" s="205" t="s">
        <v>539</v>
      </c>
      <c r="D1201" s="5">
        <f>IF(OR(ISBLANK(B1201),NOT(OR(C1201="SD",C1201="P"))),"",VLOOKUP(B1201,Données!$AN$9:$AO$200,2,0))</f>
      </c>
      <c r="E1201" s="5">
        <f>IF(OR(ISBLANK(B1201),OR(C1201="Rec",C1201="P")),"",IF(C1201="SD",VLOOKUP($B1201,Données!$AU$9:$AV$200,2,0),IF(C1201="Ec",VLOOKUP($B1201,Données!$AX$9:$AY$200,2,0),IF(C1201="RecEc",VLOOKUP($B1201,Données!$BA$9:$BB$200,2,0),VLOOKUP($B1201,Données!$AQ$9:$AR$200,2,0)))))</f>
        <v>0</v>
      </c>
      <c r="G1201" s="193"/>
      <c r="I1201" s="194"/>
      <c r="J1201" s="189"/>
    </row>
    <row r="1202" spans="1:10" ht="13.5">
      <c r="A1202" s="190"/>
      <c r="B1202" s="203" t="s">
        <v>584</v>
      </c>
      <c r="C1202" s="205" t="s">
        <v>539</v>
      </c>
      <c r="D1202" s="5">
        <f>IF(OR(ISBLANK(B1202),NOT(OR(C1202="SD",C1202="P"))),"",VLOOKUP(B1202,Données!$AN$9:$AO$200,2,0))</f>
      </c>
      <c r="E1202" s="5">
        <f>IF(OR(ISBLANK(B1202),OR(C1202="Rec",C1202="P")),"",IF(C1202="SD",VLOOKUP($B1202,Données!$AU$9:$AV$200,2,0),IF(C1202="Ec",VLOOKUP($B1202,Données!$AX$9:$AY$200,2,0),IF(C1202="RecEc",VLOOKUP($B1202,Données!$BA$9:$BB$200,2,0),VLOOKUP($B1202,Données!$AQ$9:$AR$200,2,0)))))</f>
        <v>0</v>
      </c>
      <c r="G1202" s="193"/>
      <c r="I1202" s="194"/>
      <c r="J1202" s="189"/>
    </row>
    <row r="1203" spans="1:10" ht="13.5">
      <c r="A1203" s="190"/>
      <c r="B1203" s="203" t="s">
        <v>519</v>
      </c>
      <c r="C1203" s="205" t="s">
        <v>539</v>
      </c>
      <c r="D1203" s="5">
        <f>IF(OR(ISBLANK(B1203),NOT(OR(C1203="SD",C1203="P"))),"",VLOOKUP(B1203,Données!$AN$9:$AO$200,2,0))</f>
      </c>
      <c r="E1203" s="5">
        <f>IF(OR(ISBLANK(B1203),OR(C1203="Rec",C1203="P")),"",IF(C1203="SD",VLOOKUP($B1203,Données!$AU$9:$AV$200,2,0),IF(C1203="Ec",VLOOKUP($B1203,Données!$AX$9:$AY$200,2,0),IF(C1203="RecEc",VLOOKUP($B1203,Données!$BA$9:$BB$200,2,0),VLOOKUP($B1203,Données!$AQ$9:$AR$200,2,0)))))</f>
        <v>0</v>
      </c>
      <c r="G1203" s="193"/>
      <c r="I1203" s="194"/>
      <c r="J1203" s="189"/>
    </row>
    <row r="1204" spans="1:10" ht="13.5">
      <c r="A1204" s="190"/>
      <c r="B1204" s="203" t="s">
        <v>588</v>
      </c>
      <c r="C1204" s="205" t="s">
        <v>539</v>
      </c>
      <c r="D1204" s="5">
        <f>IF(OR(ISBLANK(B1204),NOT(OR(C1204="SD",C1204="P"))),"",VLOOKUP(B1204,Données!$AN$9:$AO$200,2,0))</f>
      </c>
      <c r="E1204" s="5">
        <f>IF(OR(ISBLANK(B1204),OR(C1204="Rec",C1204="P")),"",IF(C1204="SD",VLOOKUP($B1204,Données!$AU$9:$AV$200,2,0),IF(C1204="Ec",VLOOKUP($B1204,Données!$AX$9:$AY$200,2,0),IF(C1204="RecEc",VLOOKUP($B1204,Données!$BA$9:$BB$200,2,0),VLOOKUP($B1204,Données!$AQ$9:$AR$200,2,0)))))</f>
        <v>0</v>
      </c>
      <c r="G1204" s="193"/>
      <c r="I1204" s="194"/>
      <c r="J1204" s="189"/>
    </row>
    <row r="1205" spans="1:10" ht="13.5">
      <c r="A1205" s="190"/>
      <c r="B1205" s="203" t="s">
        <v>507</v>
      </c>
      <c r="C1205" s="169" t="s">
        <v>537</v>
      </c>
      <c r="D1205" s="5">
        <f>IF(OR(ISBLANK(B1205),NOT(OR(C1205="SD",C1205="P"))),"",VLOOKUP(B1205,Données!$AN$9:$AO$200,2,0))</f>
      </c>
      <c r="E1205" s="5">
        <f>IF(OR(ISBLANK(B1205),OR(C1205="Rec",C1205="P")),"",IF(C1205="SD",VLOOKUP($B1205,Données!$AU$9:$AV$200,2,0),IF(C1205="Ec",VLOOKUP($B1205,Données!$AX$9:$AY$200,2,0),IF(C1205="RecEc",VLOOKUP($B1205,Données!$BA$9:$BB$200,2,0),VLOOKUP($B1205,Données!$AQ$9:$AR$200,2,0)))))</f>
        <v>15</v>
      </c>
      <c r="G1205" s="193"/>
      <c r="I1205" s="194"/>
      <c r="J1205" s="189"/>
    </row>
    <row r="1206" spans="1:10" ht="13.5">
      <c r="A1206" s="190"/>
      <c r="B1206" s="203"/>
      <c r="C1206" s="5"/>
      <c r="D1206" s="5">
        <f>IF(OR(ISBLANK(B1206),NOT(OR(C1206="SD",C1206="P"))),"",VLOOKUP(B1206,Données!$AN$9:$AO$200,2,0))</f>
      </c>
      <c r="E1206" s="5">
        <f>IF(OR(ISBLANK(B1206),OR(C1206="Rec",C1206="P")),"",IF(C1206="SD",VLOOKUP($B1206,Données!$AU$9:$AV$200,2,0),IF(C1206="Ec",VLOOKUP($B1206,Données!$AX$9:$AY$200,2,0),IF(C1206="RecEc",VLOOKUP($B1206,Données!$BA$9:$BB$200,2,0),VLOOKUP($B1206,Données!$AQ$9:$AR$200,2,0)))))</f>
        <v>0</v>
      </c>
      <c r="G1206" s="193"/>
      <c r="I1206" s="194"/>
      <c r="J1206" s="189"/>
    </row>
    <row r="1207" spans="1:10" ht="13.5">
      <c r="A1207" s="190"/>
      <c r="B1207" s="203"/>
      <c r="C1207" s="5"/>
      <c r="D1207" s="5">
        <f>IF(OR(ISBLANK(B1207),NOT(OR(C1207="SD",C1207="P"))),"",VLOOKUP(B1207,Données!$AN$9:$AO$200,2,0))</f>
      </c>
      <c r="E1207" s="5">
        <f>IF(OR(ISBLANK(B1207),OR(C1207="Rec",C1207="P")),"",IF(C1207="SD",VLOOKUP($B1207,Données!$AU$9:$AV$200,2,0),IF(C1207="Ec",VLOOKUP($B1207,Données!$AX$9:$AY$200,2,0),IF(C1207="RecEc",VLOOKUP($B1207,Données!$BA$9:$BB$200,2,0),VLOOKUP($B1207,Données!$AQ$9:$AR$200,2,0)))))</f>
        <v>0</v>
      </c>
      <c r="G1207" s="193"/>
      <c r="I1207" s="194"/>
      <c r="J1207" s="189"/>
    </row>
    <row r="1208" spans="1:10" ht="13.5">
      <c r="A1208" s="190"/>
      <c r="B1208" s="203"/>
      <c r="C1208" s="5"/>
      <c r="D1208" s="5">
        <f>IF(OR(ISBLANK(B1208),NOT(OR(C1208="SD",C1208="P"))),"",VLOOKUP(B1208,Données!$AN$9:$AO$200,2,0))</f>
      </c>
      <c r="E1208" s="5">
        <f>IF(OR(ISBLANK(B1208),OR(C1208="Rec",C1208="P")),"",IF(C1208="SD",VLOOKUP($B1208,Données!$AU$9:$AV$200,2,0),IF(C1208="Ec",VLOOKUP($B1208,Données!$AX$9:$AY$200,2,0),IF(C1208="RecEc",VLOOKUP($B1208,Données!$BA$9:$BB$200,2,0),VLOOKUP($B1208,Données!$AQ$9:$AR$200,2,0)))))</f>
        <v>0</v>
      </c>
      <c r="G1208" s="193"/>
      <c r="I1208" s="194"/>
      <c r="J1208" s="189"/>
    </row>
    <row r="1209" spans="1:10" ht="13.5">
      <c r="A1209" s="190"/>
      <c r="B1209" s="203"/>
      <c r="C1209" s="5"/>
      <c r="D1209" s="5">
        <f>IF(OR(ISBLANK(B1209),NOT(OR(C1209="SD",C1209="P"))),"",VLOOKUP(B1209,Données!$AN$9:$AO$200,2,0))</f>
      </c>
      <c r="E1209" s="5">
        <f>IF(OR(ISBLANK(B1209),OR(C1209="Rec",C1209="P")),"",IF(C1209="SD",VLOOKUP($B1209,Données!$AU$9:$AV$200,2,0),IF(C1209="Ec",VLOOKUP($B1209,Données!$AX$9:$AY$200,2,0),IF(C1209="RecEc",VLOOKUP($B1209,Données!$BA$9:$BB$200,2,0),VLOOKUP($B1209,Données!$AQ$9:$AR$200,2,0)))))</f>
        <v>0</v>
      </c>
      <c r="G1209" s="193"/>
      <c r="I1209" s="194"/>
      <c r="J1209" s="189"/>
    </row>
    <row r="1210" spans="1:10" ht="13.5">
      <c r="A1210" s="190"/>
      <c r="B1210" s="203"/>
      <c r="C1210" s="5"/>
      <c r="D1210" s="5">
        <f>IF(OR(ISBLANK(B1210),NOT(OR(C1210="SD",C1210="P"))),"",VLOOKUP(B1210,Données!$AN$9:$AO$200,2,0))</f>
      </c>
      <c r="E1210" s="5">
        <f>IF(OR(ISBLANK(B1210),OR(C1210="Rec",C1210="P")),"",IF(C1210="SD",VLOOKUP($B1210,Données!$AU$9:$AV$200,2,0),IF(C1210="Ec",VLOOKUP($B1210,Données!$AX$9:$AY$200,2,0),IF(C1210="RecEc",VLOOKUP($B1210,Données!$BA$9:$BB$200,2,0),VLOOKUP($B1210,Données!$AQ$9:$AR$200,2,0)))))</f>
        <v>0</v>
      </c>
      <c r="G1210" s="193"/>
      <c r="I1210" s="194"/>
      <c r="J1210" s="189"/>
    </row>
    <row r="1211" spans="1:10" ht="13.5">
      <c r="A1211" s="190"/>
      <c r="B1211" s="203"/>
      <c r="C1211" s="5"/>
      <c r="D1211" s="5">
        <f>IF(OR(ISBLANK(B1211),NOT(OR(C1211="SD",C1211="P"))),"",VLOOKUP(B1211,Données!$AN$9:$AO$200,2,0))</f>
      </c>
      <c r="E1211" s="5">
        <f>IF(OR(ISBLANK(B1211),OR(C1211="Rec",C1211="P")),"",IF(C1211="SD",VLOOKUP($B1211,Données!$AU$9:$AV$200,2,0),IF(C1211="Ec",VLOOKUP($B1211,Données!$AX$9:$AY$200,2,0),IF(C1211="RecEc",VLOOKUP($B1211,Données!$BA$9:$BB$200,2,0),VLOOKUP($B1211,Données!$AQ$9:$AR$200,2,0)))))</f>
        <v>0</v>
      </c>
      <c r="G1211" s="193"/>
      <c r="I1211" s="194"/>
      <c r="J1211" s="189"/>
    </row>
    <row r="1212" spans="1:10" ht="13.5">
      <c r="A1212" s="190"/>
      <c r="B1212" s="203"/>
      <c r="C1212" s="5"/>
      <c r="D1212" s="5">
        <f>IF(OR(ISBLANK(B1212),NOT(OR(C1212="SD",C1212="P"))),"",VLOOKUP(B1212,Données!$AN$9:$AO$200,2,0))</f>
      </c>
      <c r="E1212" s="5">
        <f>IF(OR(ISBLANK(B1212),OR(C1212="Rec",C1212="P")),"",IF(C1212="SD",VLOOKUP($B1212,Données!$AU$9:$AV$200,2,0),IF(C1212="Ec",VLOOKUP($B1212,Données!$AX$9:$AY$200,2,0),IF(C1212="RecEc",VLOOKUP($B1212,Données!$BA$9:$BB$200,2,0),VLOOKUP($B1212,Données!$AQ$9:$AR$200,2,0)))))</f>
        <v>0</v>
      </c>
      <c r="G1212" s="193"/>
      <c r="I1212" s="194"/>
      <c r="J1212" s="189"/>
    </row>
    <row r="1213" spans="1:10" ht="13.5">
      <c r="A1213" s="190"/>
      <c r="B1213" s="203"/>
      <c r="C1213" s="5"/>
      <c r="D1213" s="5">
        <f>IF(OR(ISBLANK(B1213),NOT(OR(C1213="SD",C1213="P"))),"",VLOOKUP(B1213,Données!$AN$9:$AO$200,2,0))</f>
      </c>
      <c r="E1213" s="5">
        <f>IF(OR(ISBLANK(B1213),OR(C1213="Rec",C1213="P")),"",IF(C1213="SD",VLOOKUP($B1213,Données!$AU$9:$AV$200,2,0),IF(C1213="Ec",VLOOKUP($B1213,Données!$AX$9:$AY$200,2,0),IF(C1213="RecEc",VLOOKUP($B1213,Données!$BA$9:$BB$200,2,0),VLOOKUP($B1213,Données!$AQ$9:$AR$200,2,0)))))</f>
        <v>0</v>
      </c>
      <c r="G1213" s="193"/>
      <c r="I1213" s="194"/>
      <c r="J1213" s="189"/>
    </row>
    <row r="1214" spans="1:10" ht="13.5">
      <c r="A1214" s="190"/>
      <c r="B1214" s="203"/>
      <c r="C1214" s="5"/>
      <c r="D1214" s="5">
        <f>IF(OR(ISBLANK(B1214),NOT(OR(C1214="SD",C1214="P"))),"",VLOOKUP(B1214,Données!$AN$9:$AO$200,2,0))</f>
      </c>
      <c r="E1214" s="5">
        <f>IF(OR(ISBLANK(B1214),OR(C1214="Rec",C1214="P")),"",IF(C1214="SD",VLOOKUP($B1214,Données!$AU$9:$AV$200,2,0),IF(C1214="Ec",VLOOKUP($B1214,Données!$AX$9:$AY$200,2,0),IF(C1214="RecEc",VLOOKUP($B1214,Données!$BA$9:$BB$200,2,0),VLOOKUP($B1214,Données!$AQ$9:$AR$200,2,0)))))</f>
        <v>0</v>
      </c>
      <c r="G1214" s="193"/>
      <c r="I1214" s="194"/>
      <c r="J1214" s="189"/>
    </row>
    <row r="1215" spans="1:10" ht="13.5">
      <c r="A1215" s="190"/>
      <c r="B1215" s="203"/>
      <c r="C1215" s="5"/>
      <c r="E1215" s="5">
        <f>IF(OR(ISBLANK(B1215),OR(C1215="Rec",C1215="P")),"",IF(C1215="SD",VLOOKUP($B1215,Données!$AU$9:$AV$200,2,0),IF(C1215="Ec",VLOOKUP($B1215,Données!$AX$9:$AY$200,2,0),IF(C1215="RecEc",VLOOKUP($B1215,Données!$BA$9:$BB$200,2,0),VLOOKUP($B1215,Données!$AQ$9:$AR$200,2,0)))))</f>
        <v>0</v>
      </c>
      <c r="G1215" s="193"/>
      <c r="I1215" s="194"/>
      <c r="J1215" s="189"/>
    </row>
    <row r="1216" spans="1:10" ht="13.5">
      <c r="A1216" s="190"/>
      <c r="B1216" s="203"/>
      <c r="C1216" s="5"/>
      <c r="E1216" s="5">
        <f>IF(OR(ISBLANK(B1216),OR(C1216="Rec",C1216="P")),"",IF(C1216="SD",VLOOKUP($B1216,Données!$AU$9:$AV$200,2,0),IF(C1216="Ec",VLOOKUP($B1216,Données!$AX$9:$AY$200,2,0),IF(C1216="RecEc",VLOOKUP($B1216,Données!$BA$9:$BB$200,2,0),VLOOKUP($B1216,Données!$AQ$9:$AR$200,2,0)))))</f>
        <v>0</v>
      </c>
      <c r="G1216" s="193"/>
      <c r="I1216" s="194"/>
      <c r="J1216" s="189"/>
    </row>
    <row r="1217" spans="1:10" ht="13.5">
      <c r="A1217" s="190"/>
      <c r="B1217" s="203"/>
      <c r="C1217" s="5"/>
      <c r="D1217" s="5">
        <f>IF(OR(ISBLANK(B1217),NOT(OR(C1217="SD",C1217="P"))),"",VLOOKUP(B1217,Données!$AN$9:$AO$200,2,0))</f>
      </c>
      <c r="E1217" s="5">
        <f>IF(OR(ISBLANK(B1217),OR(C1217="Rec",C1217="P")),"",IF(C1217="SD",VLOOKUP($B1217,Données!$AU$9:$AV$200,2,0),IF(C1217="Ec",VLOOKUP($B1217,Données!$AX$9:$AY$200,2,0),IF(C1217="RecEc",VLOOKUP($B1217,Données!$BA$9:$BB$200,2,0),VLOOKUP($B1217,Données!$AQ$9:$AR$200,2,0)))))</f>
        <v>0</v>
      </c>
      <c r="G1217" s="193"/>
      <c r="I1217" s="194"/>
      <c r="J1217" s="189"/>
    </row>
    <row r="1218" spans="1:10" ht="13.5">
      <c r="A1218" s="190"/>
      <c r="B1218" s="203"/>
      <c r="C1218" s="5"/>
      <c r="D1218" s="5">
        <f>IF(OR(ISBLANK(B1218),NOT(OR(C1218="SD",C1218="P"))),"",VLOOKUP(B1218,Données!$AN$9:$AO$200,2,0))</f>
      </c>
      <c r="E1218" s="5">
        <f>IF(OR(ISBLANK(B1218),OR(C1218="Rec",C1218="P")),"",IF(C1218="SD",VLOOKUP($B1218,Données!$AU$9:$AV$200,2,0),IF(C1218="Ec",VLOOKUP($B1218,Données!$AX$9:$AY$200,2,0),IF(C1218="RecEc",VLOOKUP($B1218,Données!$BA$9:$BB$200,2,0),VLOOKUP($B1218,Données!$AQ$9:$AR$200,2,0)))))</f>
        <v>0</v>
      </c>
      <c r="G1218" s="193"/>
      <c r="I1218" s="194"/>
      <c r="J1218" s="189"/>
    </row>
    <row r="1219" spans="1:10" ht="13.5">
      <c r="A1219" s="190"/>
      <c r="B1219" s="203"/>
      <c r="C1219" s="5"/>
      <c r="D1219" s="5">
        <f>IF(OR(ISBLANK(B1219),NOT(OR(C1219="SD",C1219="P"))),"",VLOOKUP(B1219,Données!$AN$9:$AO$200,2,0))</f>
      </c>
      <c r="E1219" s="5">
        <f>IF(OR(ISBLANK(B1219),OR(C1219="Rec",C1219="P")),"",IF(C1219="SD",VLOOKUP($B1219,Données!$AU$9:$AV$200,2,0),IF(C1219="Ec",VLOOKUP($B1219,Données!$AX$9:$AY$200,2,0),IF(C1219="RecEc",VLOOKUP($B1219,Données!$BA$9:$BB$200,2,0),VLOOKUP($B1219,Données!$AQ$9:$AR$200,2,0)))))</f>
        <v>0</v>
      </c>
      <c r="G1219" s="193"/>
      <c r="I1219" s="194"/>
      <c r="J1219" s="189"/>
    </row>
    <row r="1220" spans="1:10" ht="13.5">
      <c r="A1220" s="190"/>
      <c r="B1220" s="203"/>
      <c r="C1220" s="5"/>
      <c r="D1220" s="5">
        <f>IF(OR(ISBLANK(B1220),NOT(OR(C1220="SD",C1220="P"))),"",VLOOKUP(B1220,Données!$AN$9:$AO$200,2,0))</f>
      </c>
      <c r="E1220" s="5">
        <f>IF(OR(ISBLANK(B1220),OR(C1220="Rec",C1220="P")),"",IF(C1220="SD",VLOOKUP($B1220,Données!$AU$9:$AV$200,2,0),IF(C1220="Ec",VLOOKUP($B1220,Données!$AX$9:$AY$200,2,0),IF(C1220="RecEc",VLOOKUP($B1220,Données!$BA$9:$BB$200,2,0),VLOOKUP($B1220,Données!$AQ$9:$AR$200,2,0)))))</f>
        <v>0</v>
      </c>
      <c r="G1220" s="193"/>
      <c r="I1220" s="194"/>
      <c r="J1220" s="189"/>
    </row>
    <row r="1221" spans="1:10" ht="13.5">
      <c r="A1221" s="190"/>
      <c r="B1221" s="203"/>
      <c r="C1221" s="5"/>
      <c r="D1221" s="5">
        <f>IF(OR(ISBLANK(B1221),NOT(OR(C1221="SD",C1221="P"))),"",VLOOKUP(B1221,Données!$AN$9:$AO$200,2,0))</f>
      </c>
      <c r="E1221" s="5">
        <f>IF(OR(ISBLANK(B1221),OR(C1221="Rec",C1221="P")),"",IF(C1221="SD",VLOOKUP($B1221,Données!$AU$9:$AV$200,2,0),IF(C1221="Ec",VLOOKUP($B1221,Données!$AX$9:$AY$200,2,0),IF(C1221="RecEc",VLOOKUP($B1221,Données!$BA$9:$BB$200,2,0),VLOOKUP($B1221,Données!$AQ$9:$AR$200,2,0)))))</f>
        <v>0</v>
      </c>
      <c r="G1221" s="193"/>
      <c r="I1221" s="194"/>
      <c r="J1221" s="189"/>
    </row>
    <row r="1222" spans="1:10" ht="13.5">
      <c r="A1222" s="190"/>
      <c r="B1222" s="203"/>
      <c r="C1222" s="5"/>
      <c r="D1222" s="5">
        <f>IF(OR(ISBLANK(B1222),NOT(OR(C1222="SD",C1222="P"))),"",VLOOKUP(B1222,Données!$AN$9:$AO$200,2,0))</f>
      </c>
      <c r="E1222" s="5">
        <f>IF(OR(ISBLANK(B1222),OR(C1222="Rec",C1222="P")),"",IF(C1222="SD",VLOOKUP($B1222,Données!$AU$9:$AV$200,2,0),IF(C1222="Ec",VLOOKUP($B1222,Données!$AX$9:$AY$200,2,0),IF(C1222="RecEc",VLOOKUP($B1222,Données!$BA$9:$BB$200,2,0),VLOOKUP($B1222,Données!$AQ$9:$AR$200,2,0)))))</f>
        <v>0</v>
      </c>
      <c r="G1222" s="193"/>
      <c r="I1222" s="194"/>
      <c r="J1222" s="189"/>
    </row>
    <row r="1223" spans="1:10" ht="13.5">
      <c r="A1223" s="190"/>
      <c r="B1223" s="203"/>
      <c r="C1223" s="5"/>
      <c r="D1223" s="5">
        <f>IF(OR(ISBLANK(B1223),NOT(OR(C1223="SD",C1223="P"))),"",VLOOKUP(B1223,Données!$AN$9:$AO$200,2,0))</f>
      </c>
      <c r="E1223" s="5">
        <f>IF(OR(ISBLANK(B1223),OR(C1223="Rec",C1223="P")),"",IF(C1223="SD",VLOOKUP($B1223,Données!$AU$9:$AV$200,2,0),IF(C1223="Ec",VLOOKUP($B1223,Données!$AX$9:$AY$200,2,0),IF(C1223="RecEc",VLOOKUP($B1223,Données!$BA$9:$BB$200,2,0),VLOOKUP($B1223,Données!$AQ$9:$AR$200,2,0)))))</f>
        <v>0</v>
      </c>
      <c r="G1223" s="193"/>
      <c r="I1223" s="194"/>
      <c r="J1223" s="189"/>
    </row>
    <row r="1224" spans="1:10" ht="13.5">
      <c r="A1224" s="190"/>
      <c r="B1224" s="203"/>
      <c r="C1224" s="5"/>
      <c r="D1224" s="5">
        <f>IF(OR(ISBLANK(B1224),NOT(OR(C1224="SD",C1224="P"))),"",VLOOKUP(B1224,Données!$AN$9:$AO$200,2,0))</f>
      </c>
      <c r="E1224" s="5">
        <f>IF(OR(ISBLANK(B1224),OR(C1224="Rec",C1224="P")),"",IF(C1224="SD",VLOOKUP($B1224,Données!$AU$9:$AV$200,2,0),IF(C1224="Ec",VLOOKUP($B1224,Données!$AX$9:$AY$200,2,0),IF(C1224="RecEc",VLOOKUP($B1224,Données!$BA$9:$BB$200,2,0),VLOOKUP($B1224,Données!$AQ$9:$AR$200,2,0)))))</f>
        <v>0</v>
      </c>
      <c r="G1224" s="193"/>
      <c r="I1224" s="194"/>
      <c r="J1224" s="189"/>
    </row>
    <row r="1225" spans="1:10" ht="13.5">
      <c r="A1225" s="190"/>
      <c r="B1225" s="203"/>
      <c r="C1225" s="5"/>
      <c r="D1225" s="5">
        <f>IF(OR(ISBLANK(B1225),NOT(OR(C1225="SD",C1225="P"))),"",VLOOKUP(B1225,Données!$AN$9:$AO$200,2,0))</f>
      </c>
      <c r="E1225" s="5">
        <f>IF(OR(ISBLANK(B1225),OR(C1225="Rec",C1225="P")),"",IF(C1225="SD",VLOOKUP($B1225,Données!$AU$9:$AV$200,2,0),IF(C1225="Ec",VLOOKUP($B1225,Données!$AX$9:$AY$200,2,0),IF(C1225="RecEc",VLOOKUP($B1225,Données!$BA$9:$BB$200,2,0),VLOOKUP($B1225,Données!$AQ$9:$AR$200,2,0)))))</f>
        <v>0</v>
      </c>
      <c r="G1225" s="193"/>
      <c r="I1225" s="194"/>
      <c r="J1225" s="189"/>
    </row>
    <row r="1226" spans="1:10" ht="13.5">
      <c r="A1226" s="190"/>
      <c r="B1226" s="203"/>
      <c r="C1226" s="5"/>
      <c r="D1226" s="5">
        <f>IF(OR(ISBLANK(B1226),NOT(OR(C1226="SD",C1226="P"))),"",VLOOKUP(B1226,Données!$AN$9:$AO$200,2,0))</f>
      </c>
      <c r="E1226" s="5">
        <f>IF(OR(ISBLANK(B1226),OR(C1226="Rec",C1226="P")),"",IF(C1226="SD",VLOOKUP($B1226,Données!$AU$9:$AV$200,2,0),IF(C1226="Ec",VLOOKUP($B1226,Données!$AX$9:$AY$200,2,0),IF(C1226="RecEc",VLOOKUP($B1226,Données!$BA$9:$BB$200,2,0),VLOOKUP($B1226,Données!$AQ$9:$AR$200,2,0)))))</f>
        <v>0</v>
      </c>
      <c r="G1226" s="193"/>
      <c r="I1226" s="194"/>
      <c r="J1226" s="189"/>
    </row>
    <row r="1227" spans="1:10" ht="13.5">
      <c r="A1227" s="190"/>
      <c r="B1227" s="203"/>
      <c r="C1227" s="5"/>
      <c r="D1227" s="5">
        <f>IF(OR(ISBLANK(B1227),NOT(OR(C1227="SD",C1227="P"))),"",VLOOKUP(B1227,Données!$AN$9:$AO$200,2,0))</f>
      </c>
      <c r="E1227" s="5">
        <f>IF(OR(ISBLANK(B1227),OR(C1227="Rec",C1227="P")),"",IF(C1227="SD",VLOOKUP($B1227,Données!$AU$9:$AV$200,2,0),IF(C1227="Ec",VLOOKUP($B1227,Données!$AX$9:$AY$200,2,0),IF(C1227="RecEc",VLOOKUP($B1227,Données!$BA$9:$BB$200,2,0),VLOOKUP($B1227,Données!$AQ$9:$AR$200,2,0)))))</f>
        <v>0</v>
      </c>
      <c r="G1227" s="193"/>
      <c r="I1227" s="194"/>
      <c r="J1227" s="189"/>
    </row>
    <row r="1228" spans="1:10" ht="12.75">
      <c r="A1228" s="204">
        <v>41958</v>
      </c>
      <c r="B1228" s="191" t="s">
        <v>541</v>
      </c>
      <c r="C1228" s="191"/>
      <c r="D1228" s="191"/>
      <c r="E1228" s="191"/>
      <c r="G1228" s="193"/>
      <c r="I1228" s="194"/>
      <c r="J1228" s="189"/>
    </row>
    <row r="1229" spans="1:10" ht="12.75">
      <c r="A1229" s="204"/>
      <c r="B1229" s="195" t="s">
        <v>543</v>
      </c>
      <c r="C1229" s="196" t="s">
        <v>544</v>
      </c>
      <c r="D1229" s="197" t="s">
        <v>545</v>
      </c>
      <c r="E1229" s="198" t="s">
        <v>544</v>
      </c>
      <c r="G1229" s="193"/>
      <c r="I1229" s="194"/>
      <c r="J1229" s="189"/>
    </row>
    <row r="1230" spans="1:10" ht="12.75">
      <c r="A1230" s="204"/>
      <c r="B1230" s="2">
        <f aca="true" t="shared" si="100" ref="B1230:B1241">IF(C1317="SD",B1317,"")</f>
        <v>0</v>
      </c>
      <c r="C1230" s="200">
        <f>IF(ISBLANK(B1230),"",VLOOKUP(B1230,Données!$BG$9:$BH$200,2,0))</f>
        <v>0</v>
      </c>
      <c r="D1230" s="48">
        <f aca="true" t="shared" si="101" ref="D1230:D1241">IF(C1317="R",B1317,"")</f>
        <v>0</v>
      </c>
      <c r="E1230" s="189">
        <f>IF(ISBLANK(D1230),"",VLOOKUP(D1230,Données!$BJ$9:$BK$200,2,0))</f>
        <v>0</v>
      </c>
      <c r="G1230" s="193"/>
      <c r="I1230" s="194"/>
      <c r="J1230" s="189"/>
    </row>
    <row r="1231" spans="1:10" ht="12.75">
      <c r="A1231" s="204"/>
      <c r="B1231" s="2">
        <f t="shared" si="100"/>
        <v>0</v>
      </c>
      <c r="C1231" s="200">
        <f>IF(ISBLANK(B1231),"",VLOOKUP(B1231,Données!$BG$9:$BH$200,2,0))</f>
        <v>0</v>
      </c>
      <c r="D1231" s="48">
        <f t="shared" si="101"/>
        <v>0</v>
      </c>
      <c r="E1231" s="189">
        <f>IF(ISBLANK(D1231),"",VLOOKUP(D1231,Données!$BJ$9:$BK$200,2,0))</f>
        <v>0</v>
      </c>
      <c r="G1231" s="193"/>
      <c r="I1231" s="194"/>
      <c r="J1231" s="189"/>
    </row>
    <row r="1232" spans="1:10" ht="12.75">
      <c r="A1232" s="204"/>
      <c r="B1232" s="2">
        <f t="shared" si="100"/>
        <v>0</v>
      </c>
      <c r="C1232" s="200">
        <f>IF(ISBLANK(B1232),"",VLOOKUP(B1232,Données!$BG$9:$BH$200,2,0))</f>
        <v>0</v>
      </c>
      <c r="D1232" s="48">
        <f t="shared" si="101"/>
        <v>0</v>
      </c>
      <c r="E1232" s="189">
        <f>IF(ISBLANK(D1232),"",VLOOKUP(D1232,Données!$BJ$9:$BK$200,2,0))</f>
        <v>0</v>
      </c>
      <c r="G1232" s="193"/>
      <c r="I1232" s="194"/>
      <c r="J1232" s="189"/>
    </row>
    <row r="1233" spans="1:10" ht="12.75">
      <c r="A1233" s="204"/>
      <c r="B1233" s="2">
        <f t="shared" si="100"/>
        <v>0</v>
      </c>
      <c r="C1233" s="200">
        <f>IF(ISBLANK(B1233),"",VLOOKUP(B1233,Données!$BG$9:$BH$200,2,0))</f>
        <v>0</v>
      </c>
      <c r="D1233" s="48">
        <f t="shared" si="101"/>
        <v>0</v>
      </c>
      <c r="E1233" s="189">
        <f>IF(ISBLANK(D1233),"",VLOOKUP(D1233,Données!$BJ$9:$BK$200,2,0))</f>
        <v>0</v>
      </c>
      <c r="G1233" s="193"/>
      <c r="I1233" s="194"/>
      <c r="J1233" s="189"/>
    </row>
    <row r="1234" spans="1:10" ht="12.75">
      <c r="A1234" s="204"/>
      <c r="B1234" s="2">
        <f t="shared" si="100"/>
        <v>0</v>
      </c>
      <c r="C1234" s="200">
        <f>IF(ISBLANK(B1234),"",VLOOKUP(B1234,Données!$BG$9:$BH$200,2,0))</f>
        <v>0</v>
      </c>
      <c r="D1234" s="48">
        <f t="shared" si="101"/>
        <v>0</v>
      </c>
      <c r="E1234" s="189">
        <f>IF(ISBLANK(D1234),"",VLOOKUP(D1234,Données!$BJ$9:$BK$200,2,0))</f>
        <v>0</v>
      </c>
      <c r="G1234" s="193"/>
      <c r="I1234" s="194"/>
      <c r="J1234" s="189"/>
    </row>
    <row r="1235" spans="1:10" ht="12.75">
      <c r="A1235" s="204"/>
      <c r="B1235" s="2">
        <f t="shared" si="100"/>
        <v>0</v>
      </c>
      <c r="C1235" s="200">
        <f>IF(ISBLANK(B1235),"",VLOOKUP(B1235,Données!$BG$9:$BH$200,2,0))</f>
        <v>0</v>
      </c>
      <c r="D1235" s="48">
        <f t="shared" si="101"/>
        <v>0</v>
      </c>
      <c r="E1235" s="189">
        <f>IF(ISBLANK(D1235),"",VLOOKUP(D1235,Données!$BJ$9:$BK$200,2,0))</f>
        <v>0</v>
      </c>
      <c r="G1235" s="193"/>
      <c r="I1235" s="194"/>
      <c r="J1235" s="189"/>
    </row>
    <row r="1236" spans="1:10" ht="12.75">
      <c r="A1236" s="204"/>
      <c r="B1236" s="2">
        <f t="shared" si="100"/>
        <v>0</v>
      </c>
      <c r="C1236" s="200">
        <f>IF(ISBLANK(B1236),"",VLOOKUP(B1236,Données!$BG$9:$BH$200,2,0))</f>
        <v>0</v>
      </c>
      <c r="D1236" s="48">
        <f t="shared" si="101"/>
        <v>0</v>
      </c>
      <c r="E1236" s="189">
        <f>IF(ISBLANK(D1236),"",VLOOKUP(D1236,Données!$BJ$9:$BK$200,2,0))</f>
        <v>0</v>
      </c>
      <c r="G1236" s="193"/>
      <c r="I1236" s="194"/>
      <c r="J1236" s="189"/>
    </row>
    <row r="1237" spans="1:10" ht="12.75">
      <c r="A1237" s="204"/>
      <c r="B1237" s="2">
        <f t="shared" si="100"/>
        <v>0</v>
      </c>
      <c r="C1237" s="200">
        <f>IF(ISBLANK(B1237),"",VLOOKUP(B1237,Données!$BG$9:$BH$200,2,0))</f>
        <v>0</v>
      </c>
      <c r="D1237" s="48">
        <f t="shared" si="101"/>
        <v>0</v>
      </c>
      <c r="E1237" s="189">
        <f>IF(ISBLANK(D1237),"",VLOOKUP(D1237,Données!$BJ$9:$BK$200,2,0))</f>
        <v>0</v>
      </c>
      <c r="G1237" s="193"/>
      <c r="I1237" s="194"/>
      <c r="J1237" s="189"/>
    </row>
    <row r="1238" spans="1:10" ht="12.75">
      <c r="A1238" s="204"/>
      <c r="B1238" s="2">
        <f t="shared" si="100"/>
        <v>0</v>
      </c>
      <c r="C1238" s="200">
        <f>IF(ISBLANK(B1238),"",VLOOKUP(B1238,Données!$BG$9:$BH$200,2,0))</f>
        <v>0</v>
      </c>
      <c r="D1238" s="48">
        <f t="shared" si="101"/>
        <v>0</v>
      </c>
      <c r="E1238" s="189">
        <f>IF(ISBLANK(D1238),"",VLOOKUP(D1238,Données!$BJ$9:$BK$200,2,0))</f>
        <v>0</v>
      </c>
      <c r="G1238" s="193"/>
      <c r="I1238" s="194"/>
      <c r="J1238" s="189"/>
    </row>
    <row r="1239" spans="1:10" ht="12.75">
      <c r="A1239" s="204"/>
      <c r="B1239" s="2">
        <f t="shared" si="100"/>
        <v>0</v>
      </c>
      <c r="C1239" s="200">
        <f>IF(ISBLANK(B1239),"",VLOOKUP(B1239,Données!$BG$9:$BH$200,2,0))</f>
        <v>0</v>
      </c>
      <c r="D1239" s="48">
        <f t="shared" si="101"/>
        <v>0</v>
      </c>
      <c r="E1239" s="189">
        <f>IF(ISBLANK(D1239),"",VLOOKUP(D1239,Données!$BJ$9:$BK$200,2,0))</f>
        <v>0</v>
      </c>
      <c r="G1239" s="193"/>
      <c r="I1239" s="194"/>
      <c r="J1239" s="189"/>
    </row>
    <row r="1240" spans="1:10" ht="12.75">
      <c r="A1240" s="204"/>
      <c r="B1240" s="2">
        <f t="shared" si="100"/>
        <v>0</v>
      </c>
      <c r="C1240" s="200">
        <f>IF(ISBLANK(B1240),"",VLOOKUP(B1240,Données!$BG$9:$BH$200,2,0))</f>
        <v>0</v>
      </c>
      <c r="D1240" s="48">
        <f t="shared" si="101"/>
        <v>0</v>
      </c>
      <c r="E1240" s="189">
        <f>IF(ISBLANK(D1240),"",VLOOKUP(D1240,Données!$BJ$9:$BK$200,2,0))</f>
        <v>0</v>
      </c>
      <c r="G1240" s="193"/>
      <c r="I1240" s="194"/>
      <c r="J1240" s="189"/>
    </row>
    <row r="1241" spans="1:10" ht="12.75">
      <c r="A1241" s="204"/>
      <c r="B1241" s="2">
        <f t="shared" si="100"/>
        <v>0</v>
      </c>
      <c r="C1241" s="200">
        <f>IF(ISBLANK(B1241),"",VLOOKUP(B1241,Données!$BG$9:$BH$200,2,0))</f>
        <v>0</v>
      </c>
      <c r="D1241" s="48">
        <f t="shared" si="101"/>
        <v>0</v>
      </c>
      <c r="E1241" s="189">
        <f>IF(ISBLANK(D1241),"",VLOOKUP(D1241,Données!$BJ$9:$BK$200,2,0))</f>
        <v>0</v>
      </c>
      <c r="G1241" s="193"/>
      <c r="I1241" s="194"/>
      <c r="J1241" s="189"/>
    </row>
    <row r="1242" spans="1:10" ht="12.75">
      <c r="A1242" s="204"/>
      <c r="B1242" s="2">
        <f aca="true" t="shared" si="102" ref="B1242:B1247">IF(C1331="SD",B1331,"")</f>
        <v>0</v>
      </c>
      <c r="C1242" s="200">
        <f>IF(ISBLANK(B1242),"",VLOOKUP(B1242,Données!$BG$9:$BH$200,2,0))</f>
        <v>0</v>
      </c>
      <c r="D1242" s="48">
        <f aca="true" t="shared" si="103" ref="D1242:D1247">IF(C1331="R",B1331,"")</f>
        <v>0</v>
      </c>
      <c r="E1242" s="189">
        <f>IF(ISBLANK(D1242),"",VLOOKUP(D1242,Données!$BJ$9:$BK$200,2,0))</f>
        <v>0</v>
      </c>
      <c r="G1242" s="193"/>
      <c r="I1242" s="194"/>
      <c r="J1242" s="189"/>
    </row>
    <row r="1243" spans="1:10" ht="12.75">
      <c r="A1243" s="204"/>
      <c r="B1243" s="2">
        <f t="shared" si="102"/>
        <v>0</v>
      </c>
      <c r="C1243" s="200">
        <f>IF(ISBLANK(B1243),"",VLOOKUP(B1243,Données!$BG$9:$BH$200,2,0))</f>
        <v>0</v>
      </c>
      <c r="D1243" s="48">
        <f t="shared" si="103"/>
        <v>0</v>
      </c>
      <c r="E1243" s="189">
        <f>IF(ISBLANK(D1243),"",VLOOKUP(D1243,Données!$BJ$9:$BK$200,2,0))</f>
        <v>0</v>
      </c>
      <c r="G1243" s="193"/>
      <c r="I1243" s="194"/>
      <c r="J1243" s="189"/>
    </row>
    <row r="1244" spans="1:10" ht="12.75">
      <c r="A1244" s="204"/>
      <c r="B1244" s="2">
        <f t="shared" si="102"/>
        <v>0</v>
      </c>
      <c r="C1244" s="200">
        <f>IF(ISBLANK(B1244),"",VLOOKUP(B1244,Données!$BG$9:$BH$200,2,0))</f>
        <v>0</v>
      </c>
      <c r="D1244" s="48">
        <f t="shared" si="103"/>
        <v>0</v>
      </c>
      <c r="E1244" s="189">
        <f>IF(ISBLANK(D1244),"",VLOOKUP(D1244,Données!$BJ$9:$BK$200,2,0))</f>
        <v>0</v>
      </c>
      <c r="G1244" s="193"/>
      <c r="I1244" s="194"/>
      <c r="J1244" s="189"/>
    </row>
    <row r="1245" spans="1:10" ht="12.75">
      <c r="A1245" s="204"/>
      <c r="B1245" s="2">
        <f t="shared" si="102"/>
        <v>0</v>
      </c>
      <c r="C1245" s="200">
        <f>IF(ISBLANK(B1245),"",VLOOKUP(B1245,Données!$BG$9:$BH$200,2,0))</f>
        <v>0</v>
      </c>
      <c r="D1245" s="48">
        <f t="shared" si="103"/>
        <v>0</v>
      </c>
      <c r="E1245" s="189">
        <f>IF(ISBLANK(D1245),"",VLOOKUP(D1245,Données!$BJ$9:$BK$200,2,0))</f>
        <v>0</v>
      </c>
      <c r="G1245" s="193"/>
      <c r="I1245" s="194"/>
      <c r="J1245" s="189"/>
    </row>
    <row r="1246" spans="1:10" ht="12.75">
      <c r="A1246" s="204"/>
      <c r="B1246" s="2">
        <f t="shared" si="102"/>
        <v>0</v>
      </c>
      <c r="C1246" s="200">
        <f>IF(ISBLANK(B1246),"",VLOOKUP(B1246,Données!$BG$9:$BH$200,2,0))</f>
        <v>0</v>
      </c>
      <c r="D1246" s="48">
        <f t="shared" si="103"/>
        <v>0</v>
      </c>
      <c r="E1246" s="189">
        <f>IF(ISBLANK(D1246),"",VLOOKUP(D1246,Données!$BJ$9:$BK$200,2,0))</f>
        <v>0</v>
      </c>
      <c r="G1246" s="193"/>
      <c r="I1246" s="194"/>
      <c r="J1246" s="189"/>
    </row>
    <row r="1247" spans="1:10" ht="12.75">
      <c r="A1247" s="204"/>
      <c r="B1247" s="2">
        <f t="shared" si="102"/>
        <v>0</v>
      </c>
      <c r="C1247" s="200">
        <f>IF(ISBLANK(B1247),"",VLOOKUP(B1247,Données!$BG$9:$BH$200,2,0))</f>
        <v>0</v>
      </c>
      <c r="D1247" s="48">
        <f t="shared" si="103"/>
        <v>0</v>
      </c>
      <c r="E1247" s="189">
        <f>IF(ISBLANK(D1247),"",VLOOKUP(D1247,Données!$BJ$9:$BK$200,2,0))</f>
        <v>0</v>
      </c>
      <c r="G1247" s="193"/>
      <c r="I1247" s="194"/>
      <c r="J1247" s="189"/>
    </row>
    <row r="1248" spans="1:10" ht="12.75">
      <c r="A1248" s="204"/>
      <c r="B1248" s="2"/>
      <c r="C1248" s="200"/>
      <c r="D1248" s="48"/>
      <c r="E1248" s="189"/>
      <c r="G1248" s="193"/>
      <c r="I1248" s="194"/>
      <c r="J1248" s="189"/>
    </row>
    <row r="1249" spans="1:10" ht="12.75">
      <c r="A1249" s="204"/>
      <c r="B1249" s="2"/>
      <c r="C1249" s="200"/>
      <c r="D1249" s="48"/>
      <c r="E1249" s="189"/>
      <c r="G1249" s="193"/>
      <c r="I1249" s="194"/>
      <c r="J1249" s="189"/>
    </row>
    <row r="1250" spans="1:10" ht="12.75">
      <c r="A1250" s="204"/>
      <c r="B1250" s="2">
        <f aca="true" t="shared" si="104" ref="B1250:B1256">IF(C1337="SD",B1337,"")</f>
        <v>0</v>
      </c>
      <c r="C1250" s="200">
        <f>IF(ISBLANK(B1250),"",VLOOKUP(B1250,Données!$BG$9:$BH$200,2,0))</f>
        <v>0</v>
      </c>
      <c r="D1250" s="48">
        <f aca="true" t="shared" si="105" ref="D1250:D1256">IF(C1337="R",B1337,"")</f>
        <v>0</v>
      </c>
      <c r="E1250" s="189">
        <f>IF(ISBLANK(D1250),"",VLOOKUP(D1250,Données!$BJ$9:$BK$200,2,0))</f>
        <v>0</v>
      </c>
      <c r="G1250" s="193"/>
      <c r="I1250" s="194"/>
      <c r="J1250" s="189"/>
    </row>
    <row r="1251" spans="1:10" ht="12.75">
      <c r="A1251" s="204"/>
      <c r="B1251" s="2">
        <f t="shared" si="104"/>
        <v>0</v>
      </c>
      <c r="C1251" s="200">
        <f>IF(ISBLANK(B1251),"",VLOOKUP(B1251,Données!$BG$9:$BH$200,2,0))</f>
        <v>0</v>
      </c>
      <c r="D1251" s="48">
        <f t="shared" si="105"/>
        <v>0</v>
      </c>
      <c r="E1251" s="189">
        <f>IF(ISBLANK(D1251),"",VLOOKUP(D1251,Données!$BJ$9:$BK$200,2,0))</f>
        <v>0</v>
      </c>
      <c r="G1251" s="193"/>
      <c r="I1251" s="194"/>
      <c r="J1251" s="189"/>
    </row>
    <row r="1252" spans="1:10" ht="12.75">
      <c r="A1252" s="204"/>
      <c r="B1252" s="2">
        <f t="shared" si="104"/>
        <v>0</v>
      </c>
      <c r="C1252" s="200">
        <f>IF(ISBLANK(B1252),"",VLOOKUP(B1252,Données!$BG$9:$BH$200,2,0))</f>
        <v>0</v>
      </c>
      <c r="D1252" s="48">
        <f t="shared" si="105"/>
        <v>0</v>
      </c>
      <c r="E1252" s="189">
        <f>IF(ISBLANK(D1252),"",VLOOKUP(D1252,Données!$BJ$9:$BK$200,2,0))</f>
        <v>0</v>
      </c>
      <c r="G1252" s="193"/>
      <c r="I1252" s="194"/>
      <c r="J1252" s="189"/>
    </row>
    <row r="1253" spans="1:10" ht="12.75">
      <c r="A1253" s="204"/>
      <c r="B1253" s="2">
        <f t="shared" si="104"/>
        <v>0</v>
      </c>
      <c r="C1253" s="200">
        <f>IF(ISBLANK(B1253),"",VLOOKUP(B1253,Données!$BG$9:$BH$200,2,0))</f>
        <v>0</v>
      </c>
      <c r="D1253" s="48">
        <f t="shared" si="105"/>
        <v>0</v>
      </c>
      <c r="E1253" s="189">
        <f>IF(ISBLANK(D1253),"",VLOOKUP(D1253,Données!$BJ$9:$BK$200,2,0))</f>
        <v>0</v>
      </c>
      <c r="G1253" s="193"/>
      <c r="I1253" s="194"/>
      <c r="J1253" s="189"/>
    </row>
    <row r="1254" spans="1:10" ht="12.75">
      <c r="A1254" s="204"/>
      <c r="B1254" s="2">
        <f t="shared" si="104"/>
        <v>0</v>
      </c>
      <c r="C1254" s="200">
        <f>IF(ISBLANK(B1254),"",VLOOKUP(B1254,Données!$BG$9:$BH$200,2,0))</f>
        <v>0</v>
      </c>
      <c r="D1254" s="48">
        <f t="shared" si="105"/>
        <v>0</v>
      </c>
      <c r="E1254" s="189">
        <f>IF(ISBLANK(D1254),"",VLOOKUP(D1254,Données!$BJ$9:$BK$200,2,0))</f>
        <v>0</v>
      </c>
      <c r="G1254" s="193"/>
      <c r="I1254" s="194"/>
      <c r="J1254" s="189"/>
    </row>
    <row r="1255" spans="1:10" ht="12.75">
      <c r="A1255" s="204"/>
      <c r="B1255" s="2">
        <f t="shared" si="104"/>
        <v>0</v>
      </c>
      <c r="C1255" s="200">
        <f>IF(ISBLANK(B1255),"",VLOOKUP(B1255,Données!$BG$9:$BH$200,2,0))</f>
        <v>0</v>
      </c>
      <c r="D1255" s="48">
        <f t="shared" si="105"/>
        <v>0</v>
      </c>
      <c r="E1255" s="189">
        <f>IF(ISBLANK(D1255),"",VLOOKUP(D1255,Données!$BJ$9:$BK$200,2,0))</f>
        <v>0</v>
      </c>
      <c r="G1255" s="193"/>
      <c r="I1255" s="194"/>
      <c r="J1255" s="189"/>
    </row>
    <row r="1256" spans="1:10" ht="12.75">
      <c r="A1256" s="204"/>
      <c r="B1256" s="2">
        <f t="shared" si="104"/>
        <v>0</v>
      </c>
      <c r="C1256" s="200">
        <f>IF(ISBLANK(B1256),"",VLOOKUP(B1256,Données!$BG$9:$BH$200,2,0))</f>
        <v>0</v>
      </c>
      <c r="D1256" s="48">
        <f t="shared" si="105"/>
        <v>0</v>
      </c>
      <c r="E1256" s="189">
        <f>IF(ISBLANK(D1256),"",VLOOKUP(D1256,Données!$BJ$9:$BK$200,2,0))</f>
        <v>0</v>
      </c>
      <c r="G1256" s="193"/>
      <c r="I1256" s="194"/>
      <c r="J1256" s="189"/>
    </row>
    <row r="1257" spans="1:10" ht="12.75">
      <c r="A1257" s="204">
        <v>41958</v>
      </c>
      <c r="B1257" s="201" t="s">
        <v>546</v>
      </c>
      <c r="C1257" s="201"/>
      <c r="D1257" s="201"/>
      <c r="E1257" s="201"/>
      <c r="G1257" s="193"/>
      <c r="I1257" s="194"/>
      <c r="J1257" s="189"/>
    </row>
    <row r="1258" spans="1:10" ht="12.75">
      <c r="A1258" s="204"/>
      <c r="B1258" s="33" t="s">
        <v>8</v>
      </c>
      <c r="C1258" s="33" t="s">
        <v>547</v>
      </c>
      <c r="D1258" s="33" t="s">
        <v>17</v>
      </c>
      <c r="E1258" s="202" t="s">
        <v>14</v>
      </c>
      <c r="G1258" s="193"/>
      <c r="I1258" s="194"/>
      <c r="J1258" s="189"/>
    </row>
    <row r="1259" spans="1:10" ht="13.5">
      <c r="A1259" s="204"/>
      <c r="B1259" s="203" t="s">
        <v>563</v>
      </c>
      <c r="C1259" s="205" t="s">
        <v>539</v>
      </c>
      <c r="D1259" s="5">
        <f>IF(OR(ISBLANK(B1259),NOT(OR(C1259="SD",C1259="P"))),"",VLOOKUP(B1259,Données!$AN$9:$AO$200,2,0))</f>
      </c>
      <c r="E1259" s="5">
        <f>IF(OR(ISBLANK(B1259),OR(C1259="Rec",C1259="P")),"",IF(C1259="SD",VLOOKUP($B1259,Données!$AU$9:$AV$200,2,0),IF(C1259="Ec",VLOOKUP($B1259,Données!$AX$9:$AY$200,2,0),IF(C1259="RecEc",VLOOKUP($B1259,Données!$BA$9:$BB$200,2,0),VLOOKUP($B1259,Données!$AQ$9:$AR$200,2,0)))))</f>
        <v>0</v>
      </c>
      <c r="G1259" s="193"/>
      <c r="I1259" s="194"/>
      <c r="J1259" s="189"/>
    </row>
    <row r="1260" spans="1:10" ht="13.5">
      <c r="A1260" s="204"/>
      <c r="B1260" s="203" t="s">
        <v>564</v>
      </c>
      <c r="C1260" s="205" t="s">
        <v>539</v>
      </c>
      <c r="D1260" s="5">
        <f>IF(OR(ISBLANK(B1260),NOT(OR(C1260="SD",C1260="P"))),"",VLOOKUP(B1260,Données!$AN$9:$AO$200,2,0))</f>
      </c>
      <c r="E1260" s="5">
        <f>IF(OR(ISBLANK(B1260),OR(C1260="Rec",C1260="P")),"",IF(C1260="SD",VLOOKUP($B1260,Données!$AU$9:$AV$200,2,0),IF(C1260="Ec",VLOOKUP($B1260,Données!$AX$9:$AY$200,2,0),IF(C1260="RecEc",VLOOKUP($B1260,Données!$BA$9:$BB$200,2,0),VLOOKUP($B1260,Données!$AQ$9:$AR$200,2,0)))))</f>
        <v>0</v>
      </c>
      <c r="G1260" s="193"/>
      <c r="I1260" s="194"/>
      <c r="J1260" s="189"/>
    </row>
    <row r="1261" spans="1:10" ht="13.5">
      <c r="A1261" s="204"/>
      <c r="B1261" s="203" t="s">
        <v>583</v>
      </c>
      <c r="C1261" s="205" t="s">
        <v>539</v>
      </c>
      <c r="D1261" s="5">
        <f>IF(OR(ISBLANK(B1261),NOT(OR(C1261="SD",C1261="P"))),"",VLOOKUP(B1261,Données!$AN$9:$AO$200,2,0))</f>
      </c>
      <c r="E1261" s="5">
        <f>IF(OR(ISBLANK(B1261),OR(C1261="Rec",C1261="P")),"",IF(C1261="SD",VLOOKUP($B1261,Données!$AU$9:$AV$200,2,0),IF(C1261="Ec",VLOOKUP($B1261,Données!$AX$9:$AY$200,2,0),IF(C1261="RecEc",VLOOKUP($B1261,Données!$BA$9:$BB$200,2,0),VLOOKUP($B1261,Données!$AQ$9:$AR$200,2,0)))))</f>
        <v>0</v>
      </c>
      <c r="G1261" s="193"/>
      <c r="I1261" s="194"/>
      <c r="J1261" s="189"/>
    </row>
    <row r="1262" spans="1:10" ht="13.5">
      <c r="A1262" s="204"/>
      <c r="B1262" s="203" t="s">
        <v>554</v>
      </c>
      <c r="C1262" s="205" t="s">
        <v>539</v>
      </c>
      <c r="D1262" s="5">
        <f>IF(OR(ISBLANK(B1262),NOT(OR(C1262="SD",C1262="P"))),"",VLOOKUP(B1262,Données!$AN$9:$AO$200,2,0))</f>
      </c>
      <c r="E1262" s="5">
        <f>IF(OR(ISBLANK(B1262),OR(C1262="Rec",C1262="P")),"",IF(C1262="SD",VLOOKUP($B1262,Données!$AU$9:$AV$200,2,0),IF(C1262="Ec",VLOOKUP($B1262,Données!$AX$9:$AY$200,2,0),IF(C1262="RecEc",VLOOKUP($B1262,Données!$BA$9:$BB$200,2,0),VLOOKUP($B1262,Données!$AQ$9:$AR$200,2,0)))))</f>
        <v>0</v>
      </c>
      <c r="G1262" s="193"/>
      <c r="I1262" s="194"/>
      <c r="J1262" s="189"/>
    </row>
    <row r="1263" spans="1:10" ht="13.5">
      <c r="A1263" s="204"/>
      <c r="B1263" s="203"/>
      <c r="C1263" s="5"/>
      <c r="D1263" s="5">
        <f>IF(OR(ISBLANK(B1263),NOT(OR(C1263="SD",C1263="P"))),"",VLOOKUP(B1263,Données!$AN$9:$AO$200,2,0))</f>
      </c>
      <c r="E1263" s="5">
        <f>IF(OR(ISBLANK(B1263),OR(C1263="Rec",C1263="P")),"",IF(C1263="SD",VLOOKUP($B1263,Données!$AU$9:$AV$200,2,0),IF(C1263="Ec",VLOOKUP($B1263,Données!$AX$9:$AY$200,2,0),IF(C1263="RecEc",VLOOKUP($B1263,Données!$BA$9:$BB$200,2,0),VLOOKUP($B1263,Données!$AQ$9:$AR$200,2,0)))))</f>
        <v>0</v>
      </c>
      <c r="G1263" s="193"/>
      <c r="I1263" s="194"/>
      <c r="J1263" s="189"/>
    </row>
    <row r="1264" spans="1:10" ht="13.5">
      <c r="A1264" s="204"/>
      <c r="B1264" s="203"/>
      <c r="C1264" s="5"/>
      <c r="D1264" s="5">
        <f>IF(OR(ISBLANK(B1264),NOT(OR(C1264="SD",C1264="P"))),"",VLOOKUP(B1264,Données!$AN$9:$AO$200,2,0))</f>
      </c>
      <c r="E1264" s="5">
        <f>IF(OR(ISBLANK(B1264),OR(C1264="Rec",C1264="P")),"",IF(C1264="SD",VLOOKUP($B1264,Données!$AU$9:$AV$200,2,0),IF(C1264="Ec",VLOOKUP($B1264,Données!$AX$9:$AY$200,2,0),IF(C1264="RecEc",VLOOKUP($B1264,Données!$BA$9:$BB$200,2,0),VLOOKUP($B1264,Données!$AQ$9:$AR$200,2,0)))))</f>
        <v>0</v>
      </c>
      <c r="G1264" s="193"/>
      <c r="I1264" s="194"/>
      <c r="J1264" s="189"/>
    </row>
    <row r="1265" spans="1:10" ht="13.5">
      <c r="A1265" s="204"/>
      <c r="B1265" s="203"/>
      <c r="C1265" s="5"/>
      <c r="D1265" s="5">
        <f>IF(OR(ISBLANK(B1265),NOT(OR(C1265="SD",C1265="P"))),"",VLOOKUP(B1265,Données!$AN$9:$AO$200,2,0))</f>
      </c>
      <c r="E1265" s="5">
        <f>IF(OR(ISBLANK(B1265),OR(C1265="Rec",C1265="P")),"",IF(C1265="SD",VLOOKUP($B1265,Données!$AU$9:$AV$200,2,0),IF(C1265="Ec",VLOOKUP($B1265,Données!$AX$9:$AY$200,2,0),IF(C1265="RecEc",VLOOKUP($B1265,Données!$BA$9:$BB$200,2,0),VLOOKUP($B1265,Données!$AQ$9:$AR$200,2,0)))))</f>
        <v>0</v>
      </c>
      <c r="G1265" s="193"/>
      <c r="I1265" s="194"/>
      <c r="J1265" s="189"/>
    </row>
    <row r="1266" spans="1:10" ht="13.5">
      <c r="A1266" s="204"/>
      <c r="B1266" s="203"/>
      <c r="C1266" s="5"/>
      <c r="D1266" s="5">
        <f>IF(OR(ISBLANK(B1266),NOT(OR(C1266="SD",C1266="P"))),"",VLOOKUP(B1266,Données!$AN$9:$AO$200,2,0))</f>
      </c>
      <c r="E1266" s="5">
        <f>IF(OR(ISBLANK(B1266),OR(C1266="Rec",C1266="P")),"",IF(C1266="SD",VLOOKUP($B1266,Données!$AU$9:$AV$200,2,0),IF(C1266="Ec",VLOOKUP($B1266,Données!$AX$9:$AY$200,2,0),IF(C1266="RecEc",VLOOKUP($B1266,Données!$BA$9:$BB$200,2,0),VLOOKUP($B1266,Données!$AQ$9:$AR$200,2,0)))))</f>
        <v>0</v>
      </c>
      <c r="G1266" s="193"/>
      <c r="I1266" s="194"/>
      <c r="J1266" s="189"/>
    </row>
    <row r="1267" spans="1:10" ht="13.5">
      <c r="A1267" s="204"/>
      <c r="B1267" s="203"/>
      <c r="C1267" s="5"/>
      <c r="D1267" s="5">
        <f>IF(OR(ISBLANK(B1267),NOT(OR(C1267="SD",C1267="P"))),"",VLOOKUP(B1267,Données!$AN$9:$AO$200,2,0))</f>
      </c>
      <c r="E1267" s="5">
        <f>IF(OR(ISBLANK(B1267),OR(C1267="Rec",C1267="P")),"",IF(C1267="SD",VLOOKUP($B1267,Données!$AU$9:$AV$200,2,0),IF(C1267="Ec",VLOOKUP($B1267,Données!$AX$9:$AY$200,2,0),IF(C1267="RecEc",VLOOKUP($B1267,Données!$BA$9:$BB$200,2,0),VLOOKUP($B1267,Données!$AQ$9:$AR$200,2,0)))))</f>
        <v>0</v>
      </c>
      <c r="G1267" s="193"/>
      <c r="I1267" s="194"/>
      <c r="J1267" s="189"/>
    </row>
    <row r="1268" spans="1:10" ht="13.5">
      <c r="A1268" s="204"/>
      <c r="B1268" s="203"/>
      <c r="C1268" s="5"/>
      <c r="D1268" s="5">
        <f>IF(OR(ISBLANK(B1268),NOT(OR(C1268="SD",C1268="P"))),"",VLOOKUP(B1268,Données!$AN$9:$AO$200,2,0))</f>
      </c>
      <c r="E1268" s="5">
        <f>IF(OR(ISBLANK(B1268),OR(C1268="Rec",C1268="P")),"",IF(C1268="SD",VLOOKUP($B1268,Données!$AU$9:$AV$200,2,0),IF(C1268="Ec",VLOOKUP($B1268,Données!$AX$9:$AY$200,2,0),IF(C1268="RecEc",VLOOKUP($B1268,Données!$BA$9:$BB$200,2,0),VLOOKUP($B1268,Données!$AQ$9:$AR$200,2,0)))))</f>
        <v>0</v>
      </c>
      <c r="G1268" s="193"/>
      <c r="I1268" s="194"/>
      <c r="J1268" s="189"/>
    </row>
    <row r="1269" spans="1:10" ht="13.5">
      <c r="A1269" s="204"/>
      <c r="B1269" s="203"/>
      <c r="C1269" s="5"/>
      <c r="D1269" s="5">
        <f>IF(OR(ISBLANK(B1269),NOT(OR(C1269="SD",C1269="P"))),"",VLOOKUP(B1269,Données!$AN$9:$AO$200,2,0))</f>
      </c>
      <c r="E1269" s="5">
        <f>IF(OR(ISBLANK(B1269),OR(C1269="Rec",C1269="P")),"",IF(C1269="SD",VLOOKUP($B1269,Données!$AU$9:$AV$200,2,0),IF(C1269="Ec",VLOOKUP($B1269,Données!$AX$9:$AY$200,2,0),IF(C1269="RecEc",VLOOKUP($B1269,Données!$BA$9:$BB$200,2,0),VLOOKUP($B1269,Données!$AQ$9:$AR$200,2,0)))))</f>
        <v>0</v>
      </c>
      <c r="G1269" s="193"/>
      <c r="I1269" s="194"/>
      <c r="J1269" s="189"/>
    </row>
    <row r="1270" spans="1:10" ht="13.5">
      <c r="A1270" s="204"/>
      <c r="B1270" s="203"/>
      <c r="C1270" s="5"/>
      <c r="D1270" s="5">
        <f>IF(OR(ISBLANK(B1270),NOT(OR(C1270="SD",C1270="P"))),"",VLOOKUP(B1270,Données!$AN$9:$AO$200,2,0))</f>
      </c>
      <c r="E1270" s="5">
        <f>IF(OR(ISBLANK(B1270),OR(C1270="Rec",C1270="P")),"",IF(C1270="SD",VLOOKUP($B1270,Données!$AU$9:$AV$200,2,0),IF(C1270="Ec",VLOOKUP($B1270,Données!$AX$9:$AY$200,2,0),IF(C1270="RecEc",VLOOKUP($B1270,Données!$BA$9:$BB$200,2,0),VLOOKUP($B1270,Données!$AQ$9:$AR$200,2,0)))))</f>
        <v>0</v>
      </c>
      <c r="G1270" s="193"/>
      <c r="I1270" s="194"/>
      <c r="J1270" s="189"/>
    </row>
    <row r="1271" spans="1:10" ht="13.5">
      <c r="A1271" s="204"/>
      <c r="B1271" s="203"/>
      <c r="C1271" s="5"/>
      <c r="D1271" s="5">
        <f>IF(OR(ISBLANK(B1271),NOT(OR(C1271="SD",C1271="P"))),"",VLOOKUP(B1271,Données!$AN$9:$AO$200,2,0))</f>
      </c>
      <c r="E1271" s="5">
        <f>IF(OR(ISBLANK(B1271),OR(C1271="Rec",C1271="P")),"",IF(C1271="SD",VLOOKUP($B1271,Données!$AU$9:$AV$200,2,0),IF(C1271="Ec",VLOOKUP($B1271,Données!$AX$9:$AY$200,2,0),IF(C1271="RecEc",VLOOKUP($B1271,Données!$BA$9:$BB$200,2,0),VLOOKUP($B1271,Données!$AQ$9:$AR$200,2,0)))))</f>
        <v>0</v>
      </c>
      <c r="G1271" s="193"/>
      <c r="I1271" s="194"/>
      <c r="J1271" s="189"/>
    </row>
    <row r="1272" spans="1:10" ht="13.5">
      <c r="A1272" s="204"/>
      <c r="B1272" s="203"/>
      <c r="C1272" s="5"/>
      <c r="D1272" s="5">
        <f>IF(OR(ISBLANK(B1272),NOT(OR(C1272="SD",C1272="P"))),"",VLOOKUP(B1272,Données!$AN$9:$AO$200,2,0))</f>
      </c>
      <c r="E1272" s="5">
        <f>IF(OR(ISBLANK(B1272),OR(C1272="Rec",C1272="P")),"",IF(C1272="SD",VLOOKUP($B1272,Données!$AU$9:$AV$200,2,0),IF(C1272="Ec",VLOOKUP($B1272,Données!$AX$9:$AY$200,2,0),IF(C1272="RecEc",VLOOKUP($B1272,Données!$BA$9:$BB$200,2,0),VLOOKUP($B1272,Données!$AQ$9:$AR$200,2,0)))))</f>
        <v>0</v>
      </c>
      <c r="G1272" s="193"/>
      <c r="I1272" s="194"/>
      <c r="J1272" s="189"/>
    </row>
    <row r="1273" spans="1:10" ht="13.5">
      <c r="A1273" s="204"/>
      <c r="B1273" s="203"/>
      <c r="C1273" s="5"/>
      <c r="E1273" s="5">
        <f>IF(OR(ISBLANK(B1273),OR(C1273="Rec",C1273="P")),"",IF(C1273="SD",VLOOKUP($B1273,Données!$AU$9:$AV$200,2,0),IF(C1273="Ec",VLOOKUP($B1273,Données!$AX$9:$AY$200,2,0),IF(C1273="RecEc",VLOOKUP($B1273,Données!$BA$9:$BB$200,2,0),VLOOKUP($B1273,Données!$AQ$9:$AR$200,2,0)))))</f>
        <v>0</v>
      </c>
      <c r="G1273" s="193"/>
      <c r="I1273" s="194"/>
      <c r="J1273" s="189"/>
    </row>
    <row r="1274" spans="1:10" ht="13.5">
      <c r="A1274" s="204"/>
      <c r="B1274" s="203"/>
      <c r="C1274" s="5"/>
      <c r="E1274" s="5">
        <f>IF(OR(ISBLANK(B1274),OR(C1274="Rec",C1274="P")),"",IF(C1274="SD",VLOOKUP($B1274,Données!$AU$9:$AV$200,2,0),IF(C1274="Ec",VLOOKUP($B1274,Données!$AX$9:$AY$200,2,0),IF(C1274="RecEc",VLOOKUP($B1274,Données!$BA$9:$BB$200,2,0),VLOOKUP($B1274,Données!$AQ$9:$AR$200,2,0)))))</f>
        <v>0</v>
      </c>
      <c r="G1274" s="193"/>
      <c r="I1274" s="194"/>
      <c r="J1274" s="189"/>
    </row>
    <row r="1275" spans="1:10" ht="13.5">
      <c r="A1275" s="204"/>
      <c r="B1275" s="203"/>
      <c r="C1275" s="5"/>
      <c r="D1275" s="5">
        <f>IF(OR(ISBLANK(B1275),NOT(OR(C1275="SD",C1275="P"))),"",VLOOKUP(B1275,Données!$AN$9:$AO$200,2,0))</f>
      </c>
      <c r="E1275" s="5">
        <f>IF(OR(ISBLANK(B1275),OR(C1275="Rec",C1275="P")),"",IF(C1275="SD",VLOOKUP($B1275,Données!$AU$9:$AV$200,2,0),IF(C1275="Ec",VLOOKUP($B1275,Données!$AX$9:$AY$200,2,0),IF(C1275="RecEc",VLOOKUP($B1275,Données!$BA$9:$BB$200,2,0),VLOOKUP($B1275,Données!$AQ$9:$AR$200,2,0)))))</f>
        <v>0</v>
      </c>
      <c r="G1275" s="193"/>
      <c r="I1275" s="194"/>
      <c r="J1275" s="189"/>
    </row>
    <row r="1276" spans="1:10" ht="13.5">
      <c r="A1276" s="204"/>
      <c r="B1276" s="203"/>
      <c r="C1276" s="5"/>
      <c r="D1276" s="5">
        <f>IF(OR(ISBLANK(B1276),NOT(OR(C1276="SD",C1276="P"))),"",VLOOKUP(B1276,Données!$AN$9:$AO$200,2,0))</f>
      </c>
      <c r="E1276" s="5">
        <f>IF(OR(ISBLANK(B1276),OR(C1276="Rec",C1276="P")),"",IF(C1276="SD",VLOOKUP($B1276,Données!$AU$9:$AV$200,2,0),IF(C1276="Ec",VLOOKUP($B1276,Données!$AX$9:$AY$200,2,0),IF(C1276="RecEc",VLOOKUP($B1276,Données!$BA$9:$BB$200,2,0),VLOOKUP($B1276,Données!$AQ$9:$AR$200,2,0)))))</f>
        <v>0</v>
      </c>
      <c r="G1276" s="193"/>
      <c r="I1276" s="194"/>
      <c r="J1276" s="189"/>
    </row>
    <row r="1277" spans="1:10" ht="13.5">
      <c r="A1277" s="204"/>
      <c r="B1277" s="203"/>
      <c r="C1277" s="5"/>
      <c r="D1277" s="5">
        <f>IF(OR(ISBLANK(B1277),NOT(OR(C1277="SD",C1277="P"))),"",VLOOKUP(B1277,Données!$AN$9:$AO$200,2,0))</f>
      </c>
      <c r="E1277" s="5">
        <f>IF(OR(ISBLANK(B1277),OR(C1277="Rec",C1277="P")),"",IF(C1277="SD",VLOOKUP($B1277,Données!$AU$9:$AV$200,2,0),IF(C1277="Ec",VLOOKUP($B1277,Données!$AX$9:$AY$200,2,0),IF(C1277="RecEc",VLOOKUP($B1277,Données!$BA$9:$BB$200,2,0),VLOOKUP($B1277,Données!$AQ$9:$AR$200,2,0)))))</f>
        <v>0</v>
      </c>
      <c r="G1277" s="193"/>
      <c r="I1277" s="194"/>
      <c r="J1277" s="189"/>
    </row>
    <row r="1278" spans="1:10" ht="13.5">
      <c r="A1278" s="204"/>
      <c r="B1278" s="203"/>
      <c r="C1278" s="5"/>
      <c r="D1278" s="5">
        <f>IF(OR(ISBLANK(B1278),NOT(OR(C1278="SD",C1278="P"))),"",VLOOKUP(B1278,Données!$AN$9:$AO$200,2,0))</f>
      </c>
      <c r="E1278" s="5">
        <f>IF(OR(ISBLANK(B1278),OR(C1278="Rec",C1278="P")),"",IF(C1278="SD",VLOOKUP($B1278,Données!$AU$9:$AV$200,2,0),IF(C1278="Ec",VLOOKUP($B1278,Données!$AX$9:$AY$200,2,0),IF(C1278="RecEc",VLOOKUP($B1278,Données!$BA$9:$BB$200,2,0),VLOOKUP($B1278,Données!$AQ$9:$AR$200,2,0)))))</f>
        <v>0</v>
      </c>
      <c r="G1278" s="193"/>
      <c r="I1278" s="194"/>
      <c r="J1278" s="189"/>
    </row>
    <row r="1279" spans="1:10" ht="13.5">
      <c r="A1279" s="204"/>
      <c r="B1279" s="203"/>
      <c r="C1279" s="5"/>
      <c r="D1279" s="5">
        <f>IF(OR(ISBLANK(B1279),NOT(OR(C1279="SD",C1279="P"))),"",VLOOKUP(B1279,Données!$AN$9:$AO$200,2,0))</f>
      </c>
      <c r="E1279" s="5">
        <f>IF(OR(ISBLANK(B1279),OR(C1279="Rec",C1279="P")),"",IF(C1279="SD",VLOOKUP($B1279,Données!$AU$9:$AV$200,2,0),IF(C1279="Ec",VLOOKUP($B1279,Données!$AX$9:$AY$200,2,0),IF(C1279="RecEc",VLOOKUP($B1279,Données!$BA$9:$BB$200,2,0),VLOOKUP($B1279,Données!$AQ$9:$AR$200,2,0)))))</f>
        <v>0</v>
      </c>
      <c r="G1279" s="193"/>
      <c r="I1279" s="194"/>
      <c r="J1279" s="189"/>
    </row>
    <row r="1280" spans="1:10" ht="13.5">
      <c r="A1280" s="204"/>
      <c r="B1280" s="203"/>
      <c r="C1280" s="5"/>
      <c r="D1280" s="5">
        <f>IF(OR(ISBLANK(B1280),NOT(OR(C1280="SD",C1280="P"))),"",VLOOKUP(B1280,Données!$AN$9:$AO$200,2,0))</f>
      </c>
      <c r="E1280" s="5">
        <f>IF(OR(ISBLANK(B1280),OR(C1280="Rec",C1280="P")),"",IF(C1280="SD",VLOOKUP($B1280,Données!$AU$9:$AV$200,2,0),IF(C1280="Ec",VLOOKUP($B1280,Données!$AX$9:$AY$200,2,0),IF(C1280="RecEc",VLOOKUP($B1280,Données!$BA$9:$BB$200,2,0),VLOOKUP($B1280,Données!$AQ$9:$AR$200,2,0)))))</f>
        <v>0</v>
      </c>
      <c r="G1280" s="193"/>
      <c r="I1280" s="194"/>
      <c r="J1280" s="189"/>
    </row>
    <row r="1281" spans="1:10" ht="13.5">
      <c r="A1281" s="204"/>
      <c r="B1281" s="203"/>
      <c r="C1281" s="5"/>
      <c r="D1281" s="5">
        <f>IF(OR(ISBLANK(B1281),NOT(OR(C1281="SD",C1281="P"))),"",VLOOKUP(B1281,Données!$AN$9:$AO$200,2,0))</f>
      </c>
      <c r="E1281" s="5">
        <f>IF(OR(ISBLANK(B1281),OR(C1281="Rec",C1281="P")),"",IF(C1281="SD",VLOOKUP($B1281,Données!$AU$9:$AV$200,2,0),IF(C1281="Ec",VLOOKUP($B1281,Données!$AX$9:$AY$200,2,0),IF(C1281="RecEc",VLOOKUP($B1281,Données!$BA$9:$BB$200,2,0),VLOOKUP($B1281,Données!$AQ$9:$AR$200,2,0)))))</f>
        <v>0</v>
      </c>
      <c r="G1281" s="193"/>
      <c r="I1281" s="194"/>
      <c r="J1281" s="189"/>
    </row>
    <row r="1282" spans="1:10" ht="13.5">
      <c r="A1282" s="204"/>
      <c r="B1282" s="203"/>
      <c r="C1282" s="5"/>
      <c r="D1282" s="5">
        <f>IF(OR(ISBLANK(B1282),NOT(OR(C1282="SD",C1282="P"))),"",VLOOKUP(B1282,Données!$AN$9:$AO$200,2,0))</f>
      </c>
      <c r="E1282" s="5">
        <f>IF(OR(ISBLANK(B1282),OR(C1282="Rec",C1282="P")),"",IF(C1282="SD",VLOOKUP($B1282,Données!$AU$9:$AV$200,2,0),IF(C1282="Ec",VLOOKUP($B1282,Données!$AX$9:$AY$200,2,0),IF(C1282="RecEc",VLOOKUP($B1282,Données!$BA$9:$BB$200,2,0),VLOOKUP($B1282,Données!$AQ$9:$AR$200,2,0)))))</f>
        <v>0</v>
      </c>
      <c r="G1282" s="193"/>
      <c r="I1282" s="194"/>
      <c r="J1282" s="189"/>
    </row>
    <row r="1283" spans="1:10" ht="13.5">
      <c r="A1283" s="204"/>
      <c r="B1283" s="203"/>
      <c r="C1283" s="5"/>
      <c r="D1283" s="5">
        <f>IF(OR(ISBLANK(B1283),NOT(OR(C1283="SD",C1283="P"))),"",VLOOKUP(B1283,Données!$AN$9:$AO$200,2,0))</f>
      </c>
      <c r="E1283" s="5">
        <f>IF(OR(ISBLANK(B1283),OR(C1283="Rec",C1283="P")),"",IF(C1283="SD",VLOOKUP($B1283,Données!$AU$9:$AV$200,2,0),IF(C1283="Ec",VLOOKUP($B1283,Données!$AX$9:$AY$200,2,0),IF(C1283="RecEc",VLOOKUP($B1283,Données!$BA$9:$BB$200,2,0),VLOOKUP($B1283,Données!$AQ$9:$AR$200,2,0)))))</f>
        <v>0</v>
      </c>
      <c r="G1283" s="193"/>
      <c r="I1283" s="194"/>
      <c r="J1283" s="189"/>
    </row>
    <row r="1284" spans="1:10" ht="13.5">
      <c r="A1284" s="204"/>
      <c r="B1284" s="203"/>
      <c r="C1284" s="5"/>
      <c r="D1284" s="5">
        <f>IF(OR(ISBLANK(B1284),NOT(OR(C1284="SD",C1284="P"))),"",VLOOKUP(B1284,Données!$AN$9:$AO$200,2,0))</f>
      </c>
      <c r="E1284" s="5">
        <f>IF(OR(ISBLANK(B1284),OR(C1284="Rec",C1284="P")),"",IF(C1284="SD",VLOOKUP($B1284,Données!$AU$9:$AV$200,2,0),IF(C1284="Ec",VLOOKUP($B1284,Données!$AX$9:$AY$200,2,0),IF(C1284="RecEc",VLOOKUP($B1284,Données!$BA$9:$BB$200,2,0),VLOOKUP($B1284,Données!$AQ$9:$AR$200,2,0)))))</f>
        <v>0</v>
      </c>
      <c r="G1284" s="193"/>
      <c r="I1284" s="194"/>
      <c r="J1284" s="189"/>
    </row>
    <row r="1285" spans="1:10" ht="13.5">
      <c r="A1285" s="204"/>
      <c r="B1285" s="203"/>
      <c r="C1285" s="5"/>
      <c r="D1285" s="5">
        <f>IF(OR(ISBLANK(B1285),NOT(OR(C1285="SD",C1285="P"))),"",VLOOKUP(B1285,Données!$AN$9:$AO$200,2,0))</f>
      </c>
      <c r="E1285" s="5">
        <f>IF(OR(ISBLANK(B1285),OR(C1285="Rec",C1285="P")),"",IF(C1285="SD",VLOOKUP($B1285,Données!$AU$9:$AV$200,2,0),IF(C1285="Ec",VLOOKUP($B1285,Données!$AX$9:$AY$200,2,0),IF(C1285="RecEc",VLOOKUP($B1285,Données!$BA$9:$BB$200,2,0),VLOOKUP($B1285,Données!$AQ$9:$AR$200,2,0)))))</f>
        <v>0</v>
      </c>
      <c r="G1285" s="193"/>
      <c r="I1285" s="194"/>
      <c r="J1285" s="189"/>
    </row>
    <row r="1286" spans="1:10" ht="12.75">
      <c r="A1286" s="190">
        <v>41974</v>
      </c>
      <c r="B1286" s="191" t="s">
        <v>541</v>
      </c>
      <c r="C1286" s="191"/>
      <c r="D1286" s="191"/>
      <c r="E1286" s="191"/>
      <c r="G1286" s="193"/>
      <c r="I1286" s="194"/>
      <c r="J1286" s="189"/>
    </row>
    <row r="1287" spans="1:10" ht="12.75">
      <c r="A1287" s="190"/>
      <c r="B1287" s="195" t="s">
        <v>543</v>
      </c>
      <c r="C1287" s="196" t="s">
        <v>544</v>
      </c>
      <c r="D1287" s="197" t="s">
        <v>545</v>
      </c>
      <c r="E1287" s="198" t="s">
        <v>544</v>
      </c>
      <c r="G1287" s="193"/>
      <c r="I1287" s="194"/>
      <c r="J1287" s="189"/>
    </row>
    <row r="1288" spans="1:10" ht="12.75">
      <c r="A1288" s="190"/>
      <c r="B1288" s="2">
        <f aca="true" t="shared" si="106" ref="B1288:B1295">IF(C1375="SD",B1375,"")</f>
        <v>0</v>
      </c>
      <c r="C1288" s="200">
        <f>IF(ISBLANK(B1288),"",VLOOKUP(B1288,Données!$BG$9:$BH$200,2,0))</f>
        <v>0</v>
      </c>
      <c r="D1288" s="48">
        <f aca="true" t="shared" si="107" ref="D1288:D1295">IF(C1375="R",B1375,"")</f>
        <v>0</v>
      </c>
      <c r="E1288" s="189">
        <f>IF(ISBLANK(D1288),"",VLOOKUP(D1288,Données!$BJ$9:$BK$200,2,0))</f>
        <v>0</v>
      </c>
      <c r="G1288" s="193"/>
      <c r="I1288" s="194"/>
      <c r="J1288" s="189"/>
    </row>
    <row r="1289" spans="1:10" ht="12.75">
      <c r="A1289" s="190"/>
      <c r="B1289" s="2">
        <f t="shared" si="106"/>
        <v>0</v>
      </c>
      <c r="C1289" s="200">
        <f>IF(ISBLANK(B1289),"",VLOOKUP(B1289,Données!$BG$9:$BH$200,2,0))</f>
        <v>0</v>
      </c>
      <c r="D1289" s="48">
        <f t="shared" si="107"/>
        <v>0</v>
      </c>
      <c r="E1289" s="189">
        <f>IF(ISBLANK(D1289),"",VLOOKUP(D1289,Données!$BJ$9:$BK$200,2,0))</f>
        <v>0</v>
      </c>
      <c r="G1289" s="193"/>
      <c r="I1289" s="194"/>
      <c r="J1289" s="189"/>
    </row>
    <row r="1290" spans="1:10" ht="12.75">
      <c r="A1290" s="190"/>
      <c r="B1290" s="2">
        <f t="shared" si="106"/>
        <v>0</v>
      </c>
      <c r="C1290" s="200">
        <f>IF(ISBLANK(B1290),"",VLOOKUP(B1290,Données!$BG$9:$BH$200,2,0))</f>
        <v>0</v>
      </c>
      <c r="D1290" s="48">
        <f t="shared" si="107"/>
        <v>0</v>
      </c>
      <c r="E1290" s="189">
        <f>IF(ISBLANK(D1290),"",VLOOKUP(D1290,Données!$BJ$9:$BK$200,2,0))</f>
        <v>0</v>
      </c>
      <c r="G1290" s="193"/>
      <c r="I1290" s="194"/>
      <c r="J1290" s="189"/>
    </row>
    <row r="1291" spans="1:10" ht="12.75">
      <c r="A1291" s="190"/>
      <c r="B1291" s="2">
        <f t="shared" si="106"/>
        <v>0</v>
      </c>
      <c r="C1291" s="200">
        <f>IF(ISBLANK(B1291),"",VLOOKUP(B1291,Données!$BG$9:$BH$200,2,0))</f>
        <v>0</v>
      </c>
      <c r="D1291" s="48">
        <f t="shared" si="107"/>
        <v>0</v>
      </c>
      <c r="E1291" s="189">
        <f>IF(ISBLANK(D1291),"",VLOOKUP(D1291,Données!$BJ$9:$BK$200,2,0))</f>
        <v>0</v>
      </c>
      <c r="G1291" s="193"/>
      <c r="I1291" s="194"/>
      <c r="J1291" s="189"/>
    </row>
    <row r="1292" spans="1:10" ht="12.75">
      <c r="A1292" s="190"/>
      <c r="B1292" s="2">
        <f t="shared" si="106"/>
        <v>0</v>
      </c>
      <c r="C1292" s="200">
        <f>IF(ISBLANK(B1292),"",VLOOKUP(B1292,Données!$BG$9:$BH$200,2,0))</f>
        <v>0</v>
      </c>
      <c r="D1292" s="48">
        <f t="shared" si="107"/>
        <v>0</v>
      </c>
      <c r="E1292" s="189">
        <f>IF(ISBLANK(D1292),"",VLOOKUP(D1292,Données!$BJ$9:$BK$200,2,0))</f>
        <v>0</v>
      </c>
      <c r="G1292" s="193"/>
      <c r="I1292" s="194"/>
      <c r="J1292" s="189"/>
    </row>
    <row r="1293" spans="1:10" ht="12.75">
      <c r="A1293" s="190"/>
      <c r="B1293" s="2">
        <f t="shared" si="106"/>
        <v>0</v>
      </c>
      <c r="C1293" s="200">
        <f>IF(ISBLANK(B1293),"",VLOOKUP(B1293,Données!$BG$9:$BH$200,2,0))</f>
        <v>0</v>
      </c>
      <c r="D1293" s="48">
        <f t="shared" si="107"/>
        <v>0</v>
      </c>
      <c r="E1293" s="189">
        <f>IF(ISBLANK(D1293),"",VLOOKUP(D1293,Données!$BJ$9:$BK$200,2,0))</f>
        <v>0</v>
      </c>
      <c r="G1293" s="193"/>
      <c r="I1293" s="194"/>
      <c r="J1293" s="189"/>
    </row>
    <row r="1294" spans="1:10" ht="12.75">
      <c r="A1294" s="190"/>
      <c r="B1294" s="2">
        <f t="shared" si="106"/>
        <v>0</v>
      </c>
      <c r="C1294" s="200">
        <f>IF(ISBLANK(B1294),"",VLOOKUP(B1294,Données!$BG$9:$BH$200,2,0))</f>
        <v>0</v>
      </c>
      <c r="D1294" s="48">
        <f t="shared" si="107"/>
        <v>0</v>
      </c>
      <c r="E1294" s="189">
        <f>IF(ISBLANK(D1294),"",VLOOKUP(D1294,Données!$BJ$9:$BK$200,2,0))</f>
        <v>0</v>
      </c>
      <c r="G1294" s="193"/>
      <c r="I1294" s="194"/>
      <c r="J1294" s="189"/>
    </row>
    <row r="1295" spans="1:10" ht="12.75">
      <c r="A1295" s="190"/>
      <c r="B1295" s="2">
        <f t="shared" si="106"/>
        <v>0</v>
      </c>
      <c r="C1295" s="200">
        <f>IF(ISBLANK(B1295),"",VLOOKUP(B1295,Données!$BG$9:$BH$200,2,0))</f>
        <v>0</v>
      </c>
      <c r="D1295" s="48">
        <f t="shared" si="107"/>
        <v>0</v>
      </c>
      <c r="E1295" s="189">
        <f>IF(ISBLANK(D1295),"",VLOOKUP(D1295,Données!$BJ$9:$BK$200,2,0))</f>
        <v>0</v>
      </c>
      <c r="G1295" s="193"/>
      <c r="I1295" s="194"/>
      <c r="J1295" s="189"/>
    </row>
    <row r="1296" spans="1:10" ht="12.75">
      <c r="A1296" s="190"/>
      <c r="B1296" s="2">
        <f aca="true" t="shared" si="108" ref="B1296:B1301">IF(C1385="SD",B1385,"")</f>
        <v>0</v>
      </c>
      <c r="C1296" s="200">
        <f>IF(ISBLANK(B1296),"",VLOOKUP(B1296,Données!$BG$9:$BH$200,2,0))</f>
        <v>0</v>
      </c>
      <c r="D1296" s="48">
        <f aca="true" t="shared" si="109" ref="D1296:D1301">IF(C1385="R",B1385,"")</f>
        <v>0</v>
      </c>
      <c r="E1296" s="189">
        <f>IF(ISBLANK(D1296),"",VLOOKUP(D1296,Données!$BJ$9:$BK$200,2,0))</f>
        <v>0</v>
      </c>
      <c r="G1296" s="193"/>
      <c r="I1296" s="194"/>
      <c r="J1296" s="189"/>
    </row>
    <row r="1297" spans="1:10" ht="12.75">
      <c r="A1297" s="190"/>
      <c r="B1297" s="2">
        <f t="shared" si="108"/>
        <v>0</v>
      </c>
      <c r="C1297" s="200">
        <f>IF(ISBLANK(B1297),"",VLOOKUP(B1297,Données!$BG$9:$BH$200,2,0))</f>
        <v>0</v>
      </c>
      <c r="D1297" s="48">
        <f t="shared" si="109"/>
        <v>0</v>
      </c>
      <c r="E1297" s="189">
        <f>IF(ISBLANK(D1297),"",VLOOKUP(D1297,Données!$BJ$9:$BK$200,2,0))</f>
        <v>0</v>
      </c>
      <c r="G1297" s="193"/>
      <c r="I1297" s="194"/>
      <c r="J1297" s="189"/>
    </row>
    <row r="1298" spans="1:10" ht="12.75">
      <c r="A1298" s="190"/>
      <c r="B1298" s="2">
        <f t="shared" si="108"/>
        <v>0</v>
      </c>
      <c r="C1298" s="200">
        <f>IF(ISBLANK(B1298),"",VLOOKUP(B1298,Données!$BG$9:$BH$200,2,0))</f>
        <v>0</v>
      </c>
      <c r="D1298" s="48">
        <f t="shared" si="109"/>
        <v>0</v>
      </c>
      <c r="E1298" s="189">
        <f>IF(ISBLANK(D1298),"",VLOOKUP(D1298,Données!$BJ$9:$BK$200,2,0))</f>
        <v>0</v>
      </c>
      <c r="G1298" s="193"/>
      <c r="I1298" s="194"/>
      <c r="J1298" s="189"/>
    </row>
    <row r="1299" spans="1:10" ht="12.75">
      <c r="A1299" s="190"/>
      <c r="B1299" s="2">
        <f t="shared" si="108"/>
        <v>0</v>
      </c>
      <c r="C1299" s="200">
        <f>IF(ISBLANK(B1299),"",VLOOKUP(B1299,Données!$BG$9:$BH$200,2,0))</f>
        <v>0</v>
      </c>
      <c r="D1299" s="48">
        <f t="shared" si="109"/>
        <v>0</v>
      </c>
      <c r="E1299" s="189">
        <f>IF(ISBLANK(D1299),"",VLOOKUP(D1299,Données!$BJ$9:$BK$200,2,0))</f>
        <v>0</v>
      </c>
      <c r="G1299" s="193"/>
      <c r="I1299" s="194"/>
      <c r="J1299" s="189"/>
    </row>
    <row r="1300" spans="1:10" ht="12.75">
      <c r="A1300" s="190"/>
      <c r="B1300" s="2">
        <f t="shared" si="108"/>
        <v>0</v>
      </c>
      <c r="C1300" s="200">
        <f>IF(ISBLANK(B1300),"",VLOOKUP(B1300,Données!$BG$9:$BH$200,2,0))</f>
        <v>0</v>
      </c>
      <c r="D1300" s="48">
        <f t="shared" si="109"/>
        <v>0</v>
      </c>
      <c r="E1300" s="189">
        <f>IF(ISBLANK(D1300),"",VLOOKUP(D1300,Données!$BJ$9:$BK$200,2,0))</f>
        <v>0</v>
      </c>
      <c r="G1300" s="193"/>
      <c r="I1300" s="194"/>
      <c r="J1300" s="189"/>
    </row>
    <row r="1301" spans="1:5" ht="12.75">
      <c r="A1301" s="190"/>
      <c r="B1301" s="2">
        <f t="shared" si="108"/>
        <v>0</v>
      </c>
      <c r="C1301" s="200">
        <f>IF(ISBLANK(B1301),"",VLOOKUP(B1301,Données!$BG$9:$BH$200,2,0))</f>
        <v>0</v>
      </c>
      <c r="D1301" s="48">
        <f t="shared" si="109"/>
        <v>0</v>
      </c>
      <c r="E1301" s="189">
        <f>IF(ISBLANK(D1301),"",VLOOKUP(D1301,Données!$BJ$9:$BK$200,2,0))</f>
        <v>0</v>
      </c>
    </row>
    <row r="1302" spans="1:5" ht="12.75">
      <c r="A1302" s="190"/>
      <c r="B1302" s="2"/>
      <c r="C1302" s="200"/>
      <c r="D1302" s="48"/>
      <c r="E1302" s="189"/>
    </row>
    <row r="1303" spans="1:5" ht="12.75">
      <c r="A1303" s="190"/>
      <c r="B1303" s="2"/>
      <c r="C1303" s="200"/>
      <c r="D1303" s="48"/>
      <c r="E1303" s="189"/>
    </row>
    <row r="1304" spans="1:5" ht="12.75">
      <c r="A1304" s="190"/>
      <c r="B1304" s="2">
        <f aca="true" t="shared" si="110" ref="B1304:B1305">IF(C1391="SD",B1391,"")</f>
        <v>0</v>
      </c>
      <c r="C1304" s="200">
        <f>IF(ISBLANK(B1304),"",VLOOKUP(B1304,Données!$BG$9:$BH$200,2,0))</f>
        <v>0</v>
      </c>
      <c r="D1304" s="48">
        <f aca="true" t="shared" si="111" ref="D1304:D1305">IF(C1391="R",B1391,"")</f>
        <v>0</v>
      </c>
      <c r="E1304" s="189">
        <f>IF(ISBLANK(D1304),"",VLOOKUP(D1304,Données!$BJ$9:$BK$200,2,0))</f>
        <v>0</v>
      </c>
    </row>
    <row r="1305" spans="1:5" ht="12.75">
      <c r="A1305" s="190"/>
      <c r="B1305" s="2">
        <f t="shared" si="110"/>
        <v>0</v>
      </c>
      <c r="C1305" s="200">
        <f>IF(ISBLANK(B1305),"",VLOOKUP(B1305,Données!$BG$9:$BH$200,2,0))</f>
        <v>0</v>
      </c>
      <c r="D1305" s="48">
        <f t="shared" si="111"/>
        <v>0</v>
      </c>
      <c r="E1305" s="189">
        <f>IF(ISBLANK(D1305),"",VLOOKUP(D1305,Données!$BJ$9:$BK$200,2,0))</f>
        <v>0</v>
      </c>
    </row>
    <row r="1306" spans="1:5" ht="12.75">
      <c r="A1306" s="190"/>
      <c r="B1306" s="2">
        <f aca="true" t="shared" si="112" ref="B1306:B1314">IF(C1397="SD",B1397,"")</f>
        <v>0</v>
      </c>
      <c r="C1306" s="200">
        <f>IF(ISBLANK(B1306),"",VLOOKUP(B1306,Données!$BG$9:$BH$200,2,0))</f>
        <v>0</v>
      </c>
      <c r="D1306" s="48">
        <f aca="true" t="shared" si="113" ref="D1306:D1314">IF(C1397="R",B1397,"")</f>
        <v>0</v>
      </c>
      <c r="E1306" s="189">
        <f>IF(ISBLANK(D1306),"",VLOOKUP(D1306,Données!$BJ$9:$BK$200,2,0))</f>
        <v>0</v>
      </c>
    </row>
    <row r="1307" spans="1:5" ht="12.75">
      <c r="A1307" s="190"/>
      <c r="B1307" s="2">
        <f t="shared" si="112"/>
        <v>0</v>
      </c>
      <c r="C1307" s="200">
        <f>IF(ISBLANK(B1307),"",VLOOKUP(B1307,Données!$BG$9:$BH$200,2,0))</f>
        <v>0</v>
      </c>
      <c r="D1307" s="48">
        <f t="shared" si="113"/>
        <v>0</v>
      </c>
      <c r="E1307" s="189">
        <f>IF(ISBLANK(D1307),"",VLOOKUP(D1307,Données!$BJ$9:$BK$200,2,0))</f>
        <v>0</v>
      </c>
    </row>
    <row r="1308" spans="1:5" ht="12.75">
      <c r="A1308" s="190"/>
      <c r="B1308" s="2">
        <f t="shared" si="112"/>
        <v>0</v>
      </c>
      <c r="C1308" s="200">
        <f>IF(ISBLANK(B1308),"",VLOOKUP(B1308,Données!$BG$9:$BH$200,2,0))</f>
        <v>0</v>
      </c>
      <c r="D1308" s="48">
        <f t="shared" si="113"/>
        <v>0</v>
      </c>
      <c r="E1308" s="189">
        <f>IF(ISBLANK(D1308),"",VLOOKUP(D1308,Données!$BJ$9:$BK$200,2,0))</f>
        <v>0</v>
      </c>
    </row>
    <row r="1309" spans="1:5" ht="12.75">
      <c r="A1309" s="190"/>
      <c r="B1309" s="2">
        <f t="shared" si="112"/>
        <v>0</v>
      </c>
      <c r="C1309" s="200">
        <f>IF(ISBLANK(B1309),"",VLOOKUP(B1309,Données!$BG$9:$BH$200,2,0))</f>
        <v>0</v>
      </c>
      <c r="D1309" s="48">
        <f t="shared" si="113"/>
        <v>0</v>
      </c>
      <c r="E1309" s="189">
        <f>IF(ISBLANK(D1309),"",VLOOKUP(D1309,Données!$BJ$9:$BK$200,2,0))</f>
        <v>0</v>
      </c>
    </row>
    <row r="1310" spans="1:5" ht="12.75">
      <c r="A1310" s="190"/>
      <c r="B1310" s="2">
        <f t="shared" si="112"/>
        <v>0</v>
      </c>
      <c r="C1310" s="200">
        <f>IF(ISBLANK(B1310),"",VLOOKUP(B1310,Données!$BG$9:$BH$200,2,0))</f>
        <v>0</v>
      </c>
      <c r="D1310" s="48">
        <f t="shared" si="113"/>
        <v>0</v>
      </c>
      <c r="E1310" s="189">
        <f>IF(ISBLANK(D1310),"",VLOOKUP(D1310,Données!$BJ$9:$BK$200,2,0))</f>
        <v>0</v>
      </c>
    </row>
    <row r="1311" spans="1:5" ht="12.75">
      <c r="A1311" s="190"/>
      <c r="B1311" s="2">
        <f t="shared" si="112"/>
        <v>0</v>
      </c>
      <c r="C1311" s="200">
        <f>IF(ISBLANK(B1311),"",VLOOKUP(B1311,Données!$BG$9:$BH$200,2,0))</f>
        <v>0</v>
      </c>
      <c r="D1311" s="48">
        <f t="shared" si="113"/>
        <v>0</v>
      </c>
      <c r="E1311" s="189">
        <f>IF(ISBLANK(D1311),"",VLOOKUP(D1311,Données!$BJ$9:$BK$200,2,0))</f>
        <v>0</v>
      </c>
    </row>
    <row r="1312" spans="1:5" ht="12.75">
      <c r="A1312" s="190"/>
      <c r="B1312" s="2">
        <f t="shared" si="112"/>
        <v>0</v>
      </c>
      <c r="C1312" s="200">
        <f>IF(ISBLANK(B1312),"",VLOOKUP(B1312,Données!$BG$9:$BH$200,2,0))</f>
        <v>0</v>
      </c>
      <c r="D1312" s="48">
        <f t="shared" si="113"/>
        <v>0</v>
      </c>
      <c r="E1312" s="189">
        <f>IF(ISBLANK(D1312),"",VLOOKUP(D1312,Données!$BJ$9:$BK$200,2,0))</f>
        <v>0</v>
      </c>
    </row>
    <row r="1313" spans="1:5" ht="12.75">
      <c r="A1313" s="190"/>
      <c r="B1313" s="2">
        <f t="shared" si="112"/>
        <v>0</v>
      </c>
      <c r="C1313" s="200">
        <f>IF(ISBLANK(B1313),"",VLOOKUP(B1313,Données!$BG$9:$BH$200,2,0))</f>
        <v>0</v>
      </c>
      <c r="D1313" s="48">
        <f t="shared" si="113"/>
        <v>0</v>
      </c>
      <c r="E1313" s="189">
        <f>IF(ISBLANK(D1313),"",VLOOKUP(D1313,Données!$BJ$9:$BK$200,2,0))</f>
        <v>0</v>
      </c>
    </row>
    <row r="1314" spans="1:5" ht="12.75">
      <c r="A1314" s="190"/>
      <c r="B1314" s="2">
        <f t="shared" si="112"/>
        <v>0</v>
      </c>
      <c r="C1314" s="200">
        <f>IF(ISBLANK(B1314),"",VLOOKUP(B1314,Données!$BG$9:$BH$200,2,0))</f>
        <v>0</v>
      </c>
      <c r="D1314" s="48">
        <f t="shared" si="113"/>
        <v>0</v>
      </c>
      <c r="E1314" s="189">
        <f>IF(ISBLANK(D1314),"",VLOOKUP(D1314,Données!$BJ$9:$BK$200,2,0))</f>
        <v>0</v>
      </c>
    </row>
    <row r="1315" spans="1:5" ht="12.75">
      <c r="A1315" s="190">
        <v>41974</v>
      </c>
      <c r="B1315" s="201" t="s">
        <v>546</v>
      </c>
      <c r="C1315" s="201"/>
      <c r="D1315" s="201"/>
      <c r="E1315" s="201"/>
    </row>
    <row r="1316" spans="1:5" ht="12.75">
      <c r="A1316" s="190"/>
      <c r="B1316" s="33" t="s">
        <v>8</v>
      </c>
      <c r="C1316" s="33" t="s">
        <v>547</v>
      </c>
      <c r="D1316" s="33" t="s">
        <v>17</v>
      </c>
      <c r="E1316" s="202" t="s">
        <v>14</v>
      </c>
    </row>
    <row r="1317" spans="1:5" ht="13.5">
      <c r="A1317" s="190"/>
      <c r="B1317" s="203" t="s">
        <v>507</v>
      </c>
      <c r="C1317" s="205" t="s">
        <v>539</v>
      </c>
      <c r="D1317" s="5">
        <f>IF(OR(ISBLANK(B1317),NOT(OR(C1317="SD",C1317="P"))),"",VLOOKUP(B1317,Données!$AN$9:$AO$200,2,0))</f>
      </c>
      <c r="E1317" s="5">
        <f>IF(OR(ISBLANK(B1317),OR(C1317="Rec",C1317="P")),"",IF(C1317="SD",VLOOKUP($B1317,Données!$AU$9:$AV$200,2,0),IF(C1317="Ec",VLOOKUP($B1317,Données!$AX$9:$AY$200,2,0),IF(C1317="RecEc",VLOOKUP($B1317,Données!$BA$9:$BB$200,2,0),VLOOKUP($B1317,Données!$AQ$9:$AR$200,2,0)))))</f>
        <v>0</v>
      </c>
    </row>
    <row r="1318" spans="1:5" ht="13.5">
      <c r="A1318" s="190"/>
      <c r="B1318" s="203" t="s">
        <v>512</v>
      </c>
      <c r="C1318" s="205" t="s">
        <v>539</v>
      </c>
      <c r="D1318" s="5">
        <f>IF(OR(ISBLANK(B1318),NOT(OR(C1318="SD",C1318="P"))),"",VLOOKUP(B1318,Données!$AN$9:$AO$200,2,0))</f>
      </c>
      <c r="E1318" s="5">
        <f>IF(OR(ISBLANK(B1318),OR(C1318="Rec",C1318="P")),"",IF(C1318="SD",VLOOKUP($B1318,Données!$AU$9:$AV$200,2,0),IF(C1318="Ec",VLOOKUP($B1318,Données!$AX$9:$AY$200,2,0),IF(C1318="RecEc",VLOOKUP($B1318,Données!$BA$9:$BB$200,2,0),VLOOKUP($B1318,Données!$AQ$9:$AR$200,2,0)))))</f>
        <v>0</v>
      </c>
    </row>
    <row r="1319" spans="1:5" ht="13.5">
      <c r="A1319" s="190"/>
      <c r="B1319" s="203"/>
      <c r="C1319" s="5"/>
      <c r="D1319" s="5">
        <f>IF(OR(ISBLANK(B1319),NOT(OR(C1319="SD",C1319="P"))),"",VLOOKUP(B1319,Données!$AN$9:$AO$200,2,0))</f>
      </c>
      <c r="E1319" s="5">
        <f>IF(OR(ISBLANK(B1319),OR(C1319="Rec",C1319="P")),"",IF(C1319="SD",VLOOKUP($B1319,Données!$AU$9:$AV$200,2,0),IF(C1319="Ec",VLOOKUP($B1319,Données!$AX$9:$AY$200,2,0),IF(C1319="RecEc",VLOOKUP($B1319,Données!$BA$9:$BB$200,2,0),VLOOKUP($B1319,Données!$AQ$9:$AR$200,2,0)))))</f>
        <v>0</v>
      </c>
    </row>
    <row r="1320" spans="1:5" ht="13.5">
      <c r="A1320" s="190"/>
      <c r="B1320" s="203"/>
      <c r="C1320" s="5"/>
      <c r="D1320" s="5">
        <f>IF(OR(ISBLANK(B1320),NOT(OR(C1320="SD",C1320="P"))),"",VLOOKUP(B1320,Données!$AN$9:$AO$200,2,0))</f>
      </c>
      <c r="E1320" s="5">
        <f>IF(OR(ISBLANK(B1320),OR(C1320="Rec",C1320="P")),"",IF(C1320="SD",VLOOKUP($B1320,Données!$AU$9:$AV$200,2,0),IF(C1320="Ec",VLOOKUP($B1320,Données!$AX$9:$AY$200,2,0),IF(C1320="RecEc",VLOOKUP($B1320,Données!$BA$9:$BB$200,2,0),VLOOKUP($B1320,Données!$AQ$9:$AR$200,2,0)))))</f>
        <v>0</v>
      </c>
    </row>
    <row r="1321" spans="1:5" ht="13.5">
      <c r="A1321" s="190"/>
      <c r="B1321" s="203"/>
      <c r="C1321" s="5"/>
      <c r="D1321" s="5">
        <f>IF(OR(ISBLANK(B1321),NOT(OR(C1321="SD",C1321="P"))),"",VLOOKUP(B1321,Données!$AN$9:$AO$200,2,0))</f>
      </c>
      <c r="E1321" s="5">
        <f>IF(OR(ISBLANK(B1321),OR(C1321="Rec",C1321="P")),"",IF(C1321="SD",VLOOKUP($B1321,Données!$AU$9:$AV$200,2,0),IF(C1321="Ec",VLOOKUP($B1321,Données!$AX$9:$AY$200,2,0),IF(C1321="RecEc",VLOOKUP($B1321,Données!$BA$9:$BB$200,2,0),VLOOKUP($B1321,Données!$AQ$9:$AR$200,2,0)))))</f>
        <v>0</v>
      </c>
    </row>
    <row r="1322" spans="1:5" ht="13.5">
      <c r="A1322" s="190"/>
      <c r="B1322" s="203"/>
      <c r="C1322" s="5"/>
      <c r="D1322" s="5">
        <f>IF(OR(ISBLANK(B1322),NOT(OR(C1322="SD",C1322="P"))),"",VLOOKUP(B1322,Données!$AN$9:$AO$200,2,0))</f>
      </c>
      <c r="E1322" s="5">
        <f>IF(OR(ISBLANK(B1322),OR(C1322="Rec",C1322="P")),"",IF(C1322="SD",VLOOKUP($B1322,Données!$AU$9:$AV$200,2,0),IF(C1322="Ec",VLOOKUP($B1322,Données!$AX$9:$AY$200,2,0),IF(C1322="RecEc",VLOOKUP($B1322,Données!$BA$9:$BB$200,2,0),VLOOKUP($B1322,Données!$AQ$9:$AR$200,2,0)))))</f>
        <v>0</v>
      </c>
    </row>
    <row r="1323" spans="1:5" ht="13.5">
      <c r="A1323" s="190"/>
      <c r="B1323" s="203"/>
      <c r="C1323" s="5"/>
      <c r="D1323" s="5">
        <f>IF(OR(ISBLANK(B1323),NOT(OR(C1323="SD",C1323="P"))),"",VLOOKUP(B1323,Données!$AN$9:$AO$200,2,0))</f>
      </c>
      <c r="E1323" s="5">
        <f>IF(OR(ISBLANK(B1323),OR(C1323="Rec",C1323="P")),"",IF(C1323="SD",VLOOKUP($B1323,Données!$AU$9:$AV$200,2,0),IF(C1323="Ec",VLOOKUP($B1323,Données!$AX$9:$AY$200,2,0),IF(C1323="RecEc",VLOOKUP($B1323,Données!$BA$9:$BB$200,2,0),VLOOKUP($B1323,Données!$AQ$9:$AR$200,2,0)))))</f>
        <v>0</v>
      </c>
    </row>
    <row r="1324" spans="1:5" ht="13.5">
      <c r="A1324" s="190"/>
      <c r="B1324" s="203"/>
      <c r="C1324" s="5"/>
      <c r="D1324" s="5">
        <f>IF(OR(ISBLANK(B1324),NOT(OR(C1324="SD",C1324="P"))),"",VLOOKUP(B1324,Données!$AN$9:$AO$200,2,0))</f>
      </c>
      <c r="E1324" s="5">
        <f>IF(OR(ISBLANK(B1324),OR(C1324="Rec",C1324="P")),"",IF(C1324="SD",VLOOKUP($B1324,Données!$AU$9:$AV$200,2,0),IF(C1324="Ec",VLOOKUP($B1324,Données!$AX$9:$AY$200,2,0),IF(C1324="RecEc",VLOOKUP($B1324,Données!$BA$9:$BB$200,2,0),VLOOKUP($B1324,Données!$AQ$9:$AR$200,2,0)))))</f>
        <v>0</v>
      </c>
    </row>
    <row r="1325" spans="1:5" ht="13.5">
      <c r="A1325" s="190"/>
      <c r="B1325" s="203"/>
      <c r="C1325" s="5"/>
      <c r="D1325" s="5">
        <f>IF(OR(ISBLANK(B1325),NOT(OR(C1325="SD",C1325="P"))),"",VLOOKUP(B1325,Données!$AN$9:$AO$200,2,0))</f>
      </c>
      <c r="E1325" s="5">
        <f>IF(OR(ISBLANK(B1325),OR(C1325="Rec",C1325="P")),"",IF(C1325="SD",VLOOKUP($B1325,Données!$AU$9:$AV$200,2,0),IF(C1325="Ec",VLOOKUP($B1325,Données!$AX$9:$AY$200,2,0),IF(C1325="RecEc",VLOOKUP($B1325,Données!$BA$9:$BB$200,2,0),VLOOKUP($B1325,Données!$AQ$9:$AR$200,2,0)))))</f>
        <v>0</v>
      </c>
    </row>
    <row r="1326" spans="1:5" ht="13.5">
      <c r="A1326" s="190"/>
      <c r="B1326" s="203"/>
      <c r="C1326" s="5"/>
      <c r="D1326" s="5">
        <f>IF(OR(ISBLANK(B1326),NOT(OR(C1326="SD",C1326="P"))),"",VLOOKUP(B1326,Données!$AN$9:$AO$200,2,0))</f>
      </c>
      <c r="E1326" s="5">
        <f>IF(OR(ISBLANK(B1326),OR(C1326="Rec",C1326="P")),"",IF(C1326="SD",VLOOKUP($B1326,Données!$AU$9:$AV$200,2,0),IF(C1326="Ec",VLOOKUP($B1326,Données!$AX$9:$AY$200,2,0),IF(C1326="RecEc",VLOOKUP($B1326,Données!$BA$9:$BB$200,2,0),VLOOKUP($B1326,Données!$AQ$9:$AR$200,2,0)))))</f>
        <v>0</v>
      </c>
    </row>
    <row r="1327" spans="1:5" ht="13.5">
      <c r="A1327" s="190"/>
      <c r="B1327" s="203"/>
      <c r="C1327" s="5"/>
      <c r="D1327" s="5">
        <f>IF(OR(ISBLANK(B1327),NOT(OR(C1327="SD",C1327="P"))),"",VLOOKUP(B1327,Données!$AN$9:$AO$200,2,0))</f>
      </c>
      <c r="E1327" s="5">
        <f>IF(OR(ISBLANK(B1327),OR(C1327="Rec",C1327="P")),"",IF(C1327="SD",VLOOKUP($B1327,Données!$AU$9:$AV$200,2,0),IF(C1327="Ec",VLOOKUP($B1327,Données!$AX$9:$AY$200,2,0),IF(C1327="RecEc",VLOOKUP($B1327,Données!$BA$9:$BB$200,2,0),VLOOKUP($B1327,Données!$AQ$9:$AR$200,2,0)))))</f>
        <v>0</v>
      </c>
    </row>
    <row r="1328" spans="1:5" ht="13.5">
      <c r="A1328" s="190"/>
      <c r="B1328" s="203"/>
      <c r="C1328" s="5"/>
      <c r="D1328" s="5">
        <f>IF(OR(ISBLANK(B1328),NOT(OR(C1328="SD",C1328="P"))),"",VLOOKUP(B1328,Données!$AN$9:$AO$200,2,0))</f>
      </c>
      <c r="E1328" s="5">
        <f>IF(OR(ISBLANK(B1328),OR(C1328="Rec",C1328="P")),"",IF(C1328="SD",VLOOKUP($B1328,Données!$AU$9:$AV$200,2,0),IF(C1328="Ec",VLOOKUP($B1328,Données!$AX$9:$AY$200,2,0),IF(C1328="RecEc",VLOOKUP($B1328,Données!$BA$9:$BB$200,2,0),VLOOKUP($B1328,Données!$AQ$9:$AR$200,2,0)))))</f>
        <v>0</v>
      </c>
    </row>
    <row r="1329" spans="1:5" ht="13.5">
      <c r="A1329" s="190"/>
      <c r="B1329" s="203"/>
      <c r="C1329" s="5"/>
      <c r="E1329" s="5">
        <f>IF(OR(ISBLANK(B1329),OR(C1329="Rec",C1329="P")),"",IF(C1329="SD",VLOOKUP($B1329,Données!$AU$9:$AV$200,2,0),IF(C1329="Ec",VLOOKUP($B1329,Données!$AX$9:$AY$200,2,0),IF(C1329="RecEc",VLOOKUP($B1329,Données!$BA$9:$BB$200,2,0),VLOOKUP($B1329,Données!$AQ$9:$AR$200,2,0)))))</f>
        <v>0</v>
      </c>
    </row>
    <row r="1330" spans="1:5" ht="13.5">
      <c r="A1330" s="190"/>
      <c r="B1330" s="203"/>
      <c r="C1330" s="5"/>
      <c r="E1330" s="5">
        <f>IF(OR(ISBLANK(B1330),OR(C1330="Rec",C1330="P")),"",IF(C1330="SD",VLOOKUP($B1330,Données!$AU$9:$AV$200,2,0),IF(C1330="Ec",VLOOKUP($B1330,Données!$AX$9:$AY$200,2,0),IF(C1330="RecEc",VLOOKUP($B1330,Données!$BA$9:$BB$200,2,0),VLOOKUP($B1330,Données!$AQ$9:$AR$200,2,0)))))</f>
        <v>0</v>
      </c>
    </row>
    <row r="1331" spans="1:5" ht="13.5">
      <c r="A1331" s="190"/>
      <c r="B1331" s="203"/>
      <c r="C1331" s="5"/>
      <c r="D1331" s="5">
        <f>IF(OR(ISBLANK(B1331),NOT(OR(C1331="SD",C1331="P"))),"",VLOOKUP(B1331,Données!$AN$9:$AO$200,2,0))</f>
      </c>
      <c r="E1331" s="5">
        <f>IF(OR(ISBLANK(B1331),OR(C1331="Rec",C1331="P")),"",IF(C1331="SD",VLOOKUP($B1331,Données!$AU$9:$AV$200,2,0),IF(C1331="Ec",VLOOKUP($B1331,Données!$AX$9:$AY$200,2,0),IF(C1331="RecEc",VLOOKUP($B1331,Données!$BA$9:$BB$200,2,0),VLOOKUP($B1331,Données!$AQ$9:$AR$200,2,0)))))</f>
        <v>0</v>
      </c>
    </row>
    <row r="1332" spans="1:5" ht="13.5">
      <c r="A1332" s="190"/>
      <c r="B1332" s="203"/>
      <c r="C1332" s="5"/>
      <c r="D1332" s="5">
        <f>IF(OR(ISBLANK(B1332),NOT(OR(C1332="SD",C1332="P"))),"",VLOOKUP(B1332,Données!$AN$9:$AO$200,2,0))</f>
      </c>
      <c r="E1332" s="5">
        <f>IF(OR(ISBLANK(B1332),OR(C1332="Rec",C1332="P")),"",IF(C1332="SD",VLOOKUP($B1332,Données!$AU$9:$AV$200,2,0),IF(C1332="Ec",VLOOKUP($B1332,Données!$AX$9:$AY$200,2,0),IF(C1332="RecEc",VLOOKUP($B1332,Données!$BA$9:$BB$200,2,0),VLOOKUP($B1332,Données!$AQ$9:$AR$200,2,0)))))</f>
        <v>0</v>
      </c>
    </row>
    <row r="1333" spans="1:5" ht="13.5">
      <c r="A1333" s="190"/>
      <c r="B1333" s="203"/>
      <c r="C1333" s="5"/>
      <c r="D1333" s="5">
        <f>IF(OR(ISBLANK(B1333),NOT(OR(C1333="SD",C1333="P"))),"",VLOOKUP(B1333,Données!$AN$9:$AO$200,2,0))</f>
      </c>
      <c r="E1333" s="5">
        <f>IF(OR(ISBLANK(B1333),OR(C1333="Rec",C1333="P")),"",IF(C1333="SD",VLOOKUP($B1333,Données!$AU$9:$AV$200,2,0),IF(C1333="Ec",VLOOKUP($B1333,Données!$AX$9:$AY$200,2,0),IF(C1333="RecEc",VLOOKUP($B1333,Données!$BA$9:$BB$200,2,0),VLOOKUP($B1333,Données!$AQ$9:$AR$200,2,0)))))</f>
        <v>0</v>
      </c>
    </row>
    <row r="1334" spans="1:5" ht="13.5">
      <c r="A1334" s="190"/>
      <c r="B1334" s="203"/>
      <c r="C1334" s="5"/>
      <c r="D1334" s="5">
        <f>IF(OR(ISBLANK(B1334),NOT(OR(C1334="SD",C1334="P"))),"",VLOOKUP(B1334,Données!$AN$9:$AO$200,2,0))</f>
      </c>
      <c r="E1334" s="5">
        <f>IF(OR(ISBLANK(B1334),OR(C1334="Rec",C1334="P")),"",IF(C1334="SD",VLOOKUP($B1334,Données!$AU$9:$AV$200,2,0),IF(C1334="Ec",VLOOKUP($B1334,Données!$AX$9:$AY$200,2,0),IF(C1334="RecEc",VLOOKUP($B1334,Données!$BA$9:$BB$200,2,0),VLOOKUP($B1334,Données!$AQ$9:$AR$200,2,0)))))</f>
        <v>0</v>
      </c>
    </row>
    <row r="1335" spans="1:5" ht="13.5">
      <c r="A1335" s="190"/>
      <c r="B1335" s="203"/>
      <c r="C1335" s="5"/>
      <c r="D1335" s="5">
        <f>IF(OR(ISBLANK(B1335),NOT(OR(C1335="SD",C1335="P"))),"",VLOOKUP(B1335,Données!$AN$9:$AO$200,2,0))</f>
      </c>
      <c r="E1335" s="5">
        <f>IF(OR(ISBLANK(B1335),OR(C1335="Rec",C1335="P")),"",IF(C1335="SD",VLOOKUP($B1335,Données!$AU$9:$AV$200,2,0),IF(C1335="Ec",VLOOKUP($B1335,Données!$AX$9:$AY$200,2,0),IF(C1335="RecEc",VLOOKUP($B1335,Données!$BA$9:$BB$200,2,0),VLOOKUP($B1335,Données!$AQ$9:$AR$200,2,0)))))</f>
        <v>0</v>
      </c>
    </row>
    <row r="1336" spans="1:5" ht="13.5">
      <c r="A1336" s="190"/>
      <c r="B1336" s="203"/>
      <c r="C1336" s="5"/>
      <c r="D1336" s="5">
        <f>IF(OR(ISBLANK(B1336),NOT(OR(C1336="SD",C1336="P"))),"",VLOOKUP(B1336,Données!$AN$9:$AO$200,2,0))</f>
      </c>
      <c r="E1336" s="5">
        <f>IF(OR(ISBLANK(B1336),OR(C1336="Rec",C1336="P")),"",IF(C1336="SD",VLOOKUP($B1336,Données!$AU$9:$AV$200,2,0),IF(C1336="Ec",VLOOKUP($B1336,Données!$AX$9:$AY$200,2,0),IF(C1336="RecEc",VLOOKUP($B1336,Données!$BA$9:$BB$200,2,0),VLOOKUP($B1336,Données!$AQ$9:$AR$200,2,0)))))</f>
        <v>0</v>
      </c>
    </row>
    <row r="1337" spans="1:5" ht="13.5">
      <c r="A1337" s="190"/>
      <c r="B1337" s="203"/>
      <c r="C1337" s="5"/>
      <c r="D1337" s="5">
        <f>IF(OR(ISBLANK(B1337),NOT(OR(C1337="SD",C1337="P"))),"",VLOOKUP(B1337,Données!$AN$9:$AO$200,2,0))</f>
      </c>
      <c r="E1337" s="5">
        <f>IF(OR(ISBLANK(B1337),OR(C1337="Rec",C1337="P")),"",IF(C1337="SD",VLOOKUP($B1337,Données!$AU$9:$AV$200,2,0),IF(C1337="Ec",VLOOKUP($B1337,Données!$AX$9:$AY$200,2,0),IF(C1337="RecEc",VLOOKUP($B1337,Données!$BA$9:$BB$200,2,0),VLOOKUP($B1337,Données!$AQ$9:$AR$200,2,0)))))</f>
        <v>0</v>
      </c>
    </row>
    <row r="1338" spans="1:5" ht="13.5">
      <c r="A1338" s="190"/>
      <c r="B1338" s="203"/>
      <c r="C1338" s="5"/>
      <c r="D1338" s="5">
        <f>IF(OR(ISBLANK(B1338),NOT(OR(C1338="SD",C1338="P"))),"",VLOOKUP(B1338,Données!$AN$9:$AO$200,2,0))</f>
      </c>
      <c r="E1338" s="5">
        <f>IF(OR(ISBLANK(B1338),OR(C1338="Rec",C1338="P")),"",IF(C1338="SD",VLOOKUP($B1338,Données!$AU$9:$AV$200,2,0),IF(C1338="Ec",VLOOKUP($B1338,Données!$AX$9:$AY$200,2,0),IF(C1338="RecEc",VLOOKUP($B1338,Données!$BA$9:$BB$200,2,0),VLOOKUP($B1338,Données!$AQ$9:$AR$200,2,0)))))</f>
        <v>0</v>
      </c>
    </row>
    <row r="1339" spans="1:5" ht="13.5">
      <c r="A1339" s="190"/>
      <c r="B1339" s="203"/>
      <c r="C1339" s="5"/>
      <c r="D1339" s="5">
        <f>IF(OR(ISBLANK(B1339),NOT(OR(C1339="SD",C1339="P"))),"",VLOOKUP(B1339,Données!$AN$9:$AO$200,2,0))</f>
      </c>
      <c r="E1339" s="5">
        <f>IF(OR(ISBLANK(B1339),OR(C1339="Rec",C1339="P")),"",IF(C1339="SD",VLOOKUP($B1339,Données!$AU$9:$AV$200,2,0),IF(C1339="Ec",VLOOKUP($B1339,Données!$AX$9:$AY$200,2,0),IF(C1339="RecEc",VLOOKUP($B1339,Données!$BA$9:$BB$200,2,0),VLOOKUP($B1339,Données!$AQ$9:$AR$200,2,0)))))</f>
        <v>0</v>
      </c>
    </row>
    <row r="1340" spans="1:5" ht="13.5">
      <c r="A1340" s="190"/>
      <c r="B1340" s="203"/>
      <c r="C1340" s="5"/>
      <c r="D1340" s="5">
        <f>IF(OR(ISBLANK(B1340),NOT(OR(C1340="SD",C1340="P"))),"",VLOOKUP(B1340,Données!$AN$9:$AO$200,2,0))</f>
      </c>
      <c r="E1340" s="5">
        <f>IF(OR(ISBLANK(B1340),OR(C1340="Rec",C1340="P")),"",IF(C1340="SD",VLOOKUP($B1340,Données!$AU$9:$AV$200,2,0),IF(C1340="Ec",VLOOKUP($B1340,Données!$AX$9:$AY$200,2,0),IF(C1340="RecEc",VLOOKUP($B1340,Données!$BA$9:$BB$200,2,0),VLOOKUP($B1340,Données!$AQ$9:$AR$200,2,0)))))</f>
        <v>0</v>
      </c>
    </row>
    <row r="1341" spans="1:5" ht="13.5">
      <c r="A1341" s="190"/>
      <c r="B1341" s="203"/>
      <c r="C1341" s="5"/>
      <c r="D1341" s="5">
        <f>IF(OR(ISBLANK(B1341),NOT(OR(C1341="SD",C1341="P"))),"",VLOOKUP(B1341,Données!$AN$9:$AO$200,2,0))</f>
      </c>
      <c r="E1341" s="5">
        <f>IF(OR(ISBLANK(B1341),OR(C1341="Rec",C1341="P")),"",IF(C1341="SD",VLOOKUP($B1341,Données!$AU$9:$AV$200,2,0),IF(C1341="Ec",VLOOKUP($B1341,Données!$AX$9:$AY$200,2,0),IF(C1341="RecEc",VLOOKUP($B1341,Données!$BA$9:$BB$200,2,0),VLOOKUP($B1341,Données!$AQ$9:$AR$200,2,0)))))</f>
        <v>0</v>
      </c>
    </row>
    <row r="1342" spans="1:5" ht="13.5">
      <c r="A1342" s="190"/>
      <c r="B1342" s="203"/>
      <c r="C1342" s="5"/>
      <c r="D1342" s="5">
        <f>IF(OR(ISBLANK(B1342),NOT(OR(C1342="SD",C1342="P"))),"",VLOOKUP(B1342,Données!$AN$9:$AO$200,2,0))</f>
      </c>
      <c r="E1342" s="5">
        <f>IF(OR(ISBLANK(B1342),OR(C1342="Rec",C1342="P")),"",IF(C1342="SD",VLOOKUP($B1342,Données!$AU$9:$AV$200,2,0),IF(C1342="Ec",VLOOKUP($B1342,Données!$AX$9:$AY$200,2,0),IF(C1342="RecEc",VLOOKUP($B1342,Données!$BA$9:$BB$200,2,0),VLOOKUP($B1342,Données!$AQ$9:$AR$200,2,0)))))</f>
        <v>0</v>
      </c>
    </row>
    <row r="1343" spans="1:5" ht="13.5">
      <c r="A1343" s="190"/>
      <c r="B1343" s="203"/>
      <c r="C1343" s="5"/>
      <c r="D1343" s="5">
        <f>IF(OR(ISBLANK(B1343),NOT(OR(C1343="SD",C1343="P"))),"",VLOOKUP(B1343,Données!$AN$9:$AO$200,2,0))</f>
      </c>
      <c r="E1343" s="5">
        <f>IF(OR(ISBLANK(B1343),OR(C1343="Rec",C1343="P")),"",IF(C1343="SD",VLOOKUP($B1343,Données!$AU$9:$AV$200,2,0),IF(C1343="Ec",VLOOKUP($B1343,Données!$AX$9:$AY$200,2,0),IF(C1343="RecEc",VLOOKUP($B1343,Données!$BA$9:$BB$200,2,0),VLOOKUP($B1343,Données!$AQ$9:$AR$200,2,0)))))</f>
        <v>0</v>
      </c>
    </row>
    <row r="1344" spans="1:5" ht="12.75">
      <c r="A1344" s="204">
        <v>41988</v>
      </c>
      <c r="B1344" s="191" t="s">
        <v>541</v>
      </c>
      <c r="C1344" s="191"/>
      <c r="D1344" s="191"/>
      <c r="E1344" s="191"/>
    </row>
    <row r="1345" spans="1:5" ht="12.75">
      <c r="A1345" s="204"/>
      <c r="B1345" s="195" t="s">
        <v>543</v>
      </c>
      <c r="C1345" s="196" t="s">
        <v>544</v>
      </c>
      <c r="D1345" s="197" t="s">
        <v>545</v>
      </c>
      <c r="E1345" s="198" t="s">
        <v>544</v>
      </c>
    </row>
    <row r="1346" spans="1:5" ht="12.75">
      <c r="A1346" s="204"/>
      <c r="B1346" s="2">
        <f aca="true" t="shared" si="114" ref="B1346:B1361">IF(C39="SD",B39,"")</f>
        <v>0</v>
      </c>
      <c r="C1346" s="200">
        <f>IF(ISBLANK(B1346),"",VLOOKUP(B1346,Données!$BG$9:$BH$200,2,0))</f>
        <v>0</v>
      </c>
      <c r="D1346" s="48">
        <f aca="true" t="shared" si="115" ref="D1346:D1361">IF(C39="R",B39,"")</f>
        <v>0</v>
      </c>
      <c r="E1346" s="189">
        <f>IF(ISBLANK(D1346),"",VLOOKUP(D1346,Données!$BJ$9:$BK$200,2,0))</f>
        <v>0</v>
      </c>
    </row>
    <row r="1347" spans="1:5" ht="12.75">
      <c r="A1347" s="204"/>
      <c r="B1347" s="2">
        <f t="shared" si="114"/>
        <v>0</v>
      </c>
      <c r="C1347" s="200">
        <f>IF(ISBLANK(B1347),"",VLOOKUP(B1347,Données!$BG$9:$BH$200,2,0))</f>
        <v>0</v>
      </c>
      <c r="D1347" s="48">
        <f t="shared" si="115"/>
        <v>0</v>
      </c>
      <c r="E1347" s="189">
        <f>IF(ISBLANK(D1347),"",VLOOKUP(D1347,Données!$BJ$9:$BK$200,2,0))</f>
        <v>0</v>
      </c>
    </row>
    <row r="1348" spans="1:5" ht="12.75">
      <c r="A1348" s="204"/>
      <c r="B1348" s="2">
        <f t="shared" si="114"/>
        <v>0</v>
      </c>
      <c r="C1348" s="200">
        <f>IF(ISBLANK(B1348),"",VLOOKUP(B1348,Données!$BG$9:$BH$200,2,0))</f>
        <v>0</v>
      </c>
      <c r="D1348" s="48">
        <f t="shared" si="115"/>
        <v>0</v>
      </c>
      <c r="E1348" s="189">
        <f>IF(ISBLANK(D1348),"",VLOOKUP(D1348,Données!$BJ$9:$BK$200,2,0))</f>
        <v>0</v>
      </c>
    </row>
    <row r="1349" spans="1:5" ht="12.75">
      <c r="A1349" s="204"/>
      <c r="B1349" s="2">
        <f t="shared" si="114"/>
        <v>0</v>
      </c>
      <c r="C1349" s="200">
        <f>IF(ISBLANK(B1349),"",VLOOKUP(B1349,Données!$BG$9:$BH$200,2,0))</f>
        <v>0</v>
      </c>
      <c r="D1349" s="48">
        <f t="shared" si="115"/>
        <v>0</v>
      </c>
      <c r="E1349" s="189">
        <f>IF(ISBLANK(D1349),"",VLOOKUP(D1349,Données!$BJ$9:$BK$200,2,0))</f>
        <v>0</v>
      </c>
    </row>
    <row r="1350" spans="1:5" ht="12.75">
      <c r="A1350" s="204"/>
      <c r="B1350" s="2">
        <f t="shared" si="114"/>
        <v>0</v>
      </c>
      <c r="C1350" s="200">
        <f>IF(ISBLANK(B1350),"",VLOOKUP(B1350,Données!$BG$9:$BH$200,2,0))</f>
        <v>0</v>
      </c>
      <c r="D1350" s="48">
        <f t="shared" si="115"/>
        <v>0</v>
      </c>
      <c r="E1350" s="189">
        <f>IF(ISBLANK(D1350),"",VLOOKUP(D1350,Données!$BJ$9:$BK$200,2,0))</f>
        <v>0</v>
      </c>
    </row>
    <row r="1351" spans="1:5" ht="12.75">
      <c r="A1351" s="204"/>
      <c r="B1351" s="2">
        <f t="shared" si="114"/>
        <v>0</v>
      </c>
      <c r="C1351" s="200">
        <f>IF(ISBLANK(B1351),"",VLOOKUP(B1351,Données!$BG$9:$BH$200,2,0))</f>
        <v>0</v>
      </c>
      <c r="D1351" s="48">
        <f t="shared" si="115"/>
        <v>0</v>
      </c>
      <c r="E1351" s="189">
        <f>IF(ISBLANK(D1351),"",VLOOKUP(D1351,Données!$BJ$9:$BK$200,2,0))</f>
        <v>0</v>
      </c>
    </row>
    <row r="1352" spans="1:5" ht="12.75">
      <c r="A1352" s="204"/>
      <c r="B1352" s="2">
        <f t="shared" si="114"/>
        <v>0</v>
      </c>
      <c r="C1352" s="200">
        <f>IF(ISBLANK(B1352),"",VLOOKUP(B1352,Données!$BG$9:$BH$200,2,0))</f>
        <v>0</v>
      </c>
      <c r="D1352" s="48">
        <f t="shared" si="115"/>
        <v>0</v>
      </c>
      <c r="E1352" s="189">
        <f>IF(ISBLANK(D1352),"",VLOOKUP(D1352,Données!$BJ$9:$BK$200,2,0))</f>
        <v>0</v>
      </c>
    </row>
    <row r="1353" spans="1:5" ht="12.75">
      <c r="A1353" s="204"/>
      <c r="B1353" s="2">
        <f t="shared" si="114"/>
        <v>0</v>
      </c>
      <c r="C1353" s="200">
        <f>IF(ISBLANK(B1353),"",VLOOKUP(B1353,Données!$BG$9:$BH$200,2,0))</f>
        <v>0</v>
      </c>
      <c r="D1353" s="48">
        <f t="shared" si="115"/>
        <v>0</v>
      </c>
      <c r="E1353" s="189">
        <f>IF(ISBLANK(D1353),"",VLOOKUP(D1353,Données!$BJ$9:$BK$200,2,0))</f>
        <v>0</v>
      </c>
    </row>
    <row r="1354" spans="1:5" ht="12.75">
      <c r="A1354" s="204"/>
      <c r="B1354" s="2">
        <f t="shared" si="114"/>
        <v>0</v>
      </c>
      <c r="C1354" s="200">
        <f>IF(ISBLANK(B1354),"",VLOOKUP(B1354,Données!$BG$9:$BH$200,2,0))</f>
        <v>0</v>
      </c>
      <c r="D1354" s="48">
        <f t="shared" si="115"/>
        <v>0</v>
      </c>
      <c r="E1354" s="189">
        <f>IF(ISBLANK(D1354),"",VLOOKUP(D1354,Données!$BJ$9:$BK$200,2,0))</f>
        <v>0</v>
      </c>
    </row>
    <row r="1355" spans="1:5" ht="12.75">
      <c r="A1355" s="204"/>
      <c r="B1355" s="2">
        <f t="shared" si="114"/>
        <v>0</v>
      </c>
      <c r="C1355" s="200">
        <f>IF(ISBLANK(B1355),"",VLOOKUP(B1355,Données!$BG$9:$BH$200,2,0))</f>
        <v>0</v>
      </c>
      <c r="D1355" s="48">
        <f t="shared" si="115"/>
        <v>0</v>
      </c>
      <c r="E1355" s="189">
        <f>IF(ISBLANK(D1355),"",VLOOKUP(D1355,Données!$BJ$9:$BK$200,2,0))</f>
        <v>0</v>
      </c>
    </row>
    <row r="1356" spans="1:5" ht="12.75">
      <c r="A1356" s="204"/>
      <c r="B1356" s="2">
        <f t="shared" si="114"/>
        <v>0</v>
      </c>
      <c r="C1356" s="200">
        <f>IF(ISBLANK(B1356),"",VLOOKUP(B1356,Données!$BG$9:$BH$200,2,0))</f>
        <v>0</v>
      </c>
      <c r="D1356" s="48">
        <f t="shared" si="115"/>
        <v>0</v>
      </c>
      <c r="E1356" s="189">
        <f>IF(ISBLANK(D1356),"",VLOOKUP(D1356,Données!$BJ$9:$BK$200,2,0))</f>
        <v>0</v>
      </c>
    </row>
    <row r="1357" spans="1:5" ht="12.75">
      <c r="A1357" s="204"/>
      <c r="B1357" s="2">
        <f t="shared" si="114"/>
        <v>0</v>
      </c>
      <c r="C1357" s="200">
        <f>IF(ISBLANK(B1357),"",VLOOKUP(B1357,Données!$BG$9:$BH$200,2,0))</f>
        <v>0</v>
      </c>
      <c r="D1357" s="48">
        <f t="shared" si="115"/>
        <v>0</v>
      </c>
      <c r="E1357" s="189">
        <f>IF(ISBLANK(D1357),"",VLOOKUP(D1357,Données!$BJ$9:$BK$200,2,0))</f>
        <v>0</v>
      </c>
    </row>
    <row r="1358" spans="1:5" ht="12.75">
      <c r="A1358" s="204"/>
      <c r="B1358" s="2">
        <f t="shared" si="114"/>
        <v>0</v>
      </c>
      <c r="C1358" s="200">
        <f>IF(ISBLANK(B1358),"",VLOOKUP(B1358,Données!$BG$9:$BH$200,2,0))</f>
        <v>0</v>
      </c>
      <c r="D1358" s="48">
        <f t="shared" si="115"/>
        <v>0</v>
      </c>
      <c r="E1358" s="189">
        <f>IF(ISBLANK(D1358),"",VLOOKUP(D1358,Données!$BJ$9:$BK$200,2,0))</f>
        <v>0</v>
      </c>
    </row>
    <row r="1359" spans="1:5" ht="12.75">
      <c r="A1359" s="204"/>
      <c r="B1359" s="2">
        <f t="shared" si="114"/>
        <v>0</v>
      </c>
      <c r="C1359" s="200">
        <f>IF(ISBLANK(B1359),"",VLOOKUP(B1359,Données!$BG$9:$BH$200,2,0))</f>
        <v>0</v>
      </c>
      <c r="D1359" s="48">
        <f t="shared" si="115"/>
        <v>0</v>
      </c>
      <c r="E1359" s="189">
        <f>IF(ISBLANK(D1359),"",VLOOKUP(D1359,Données!$BJ$9:$BK$200,2,0))</f>
        <v>0</v>
      </c>
    </row>
    <row r="1360" spans="1:5" ht="12.75">
      <c r="A1360" s="204"/>
      <c r="B1360" s="2">
        <f t="shared" si="114"/>
        <v>0</v>
      </c>
      <c r="C1360" s="200">
        <f>IF(ISBLANK(B1360),"",VLOOKUP(B1360,Données!$BG$9:$BH$200,2,0))</f>
        <v>0</v>
      </c>
      <c r="D1360" s="48">
        <f t="shared" si="115"/>
        <v>0</v>
      </c>
      <c r="E1360" s="189">
        <f>IF(ISBLANK(D1360),"",VLOOKUP(D1360,Données!$BJ$9:$BK$200,2,0))</f>
        <v>0</v>
      </c>
    </row>
    <row r="1361" spans="1:5" ht="12.75">
      <c r="A1361" s="204"/>
      <c r="B1361" s="2">
        <f t="shared" si="114"/>
        <v>0</v>
      </c>
      <c r="C1361" s="200">
        <f>IF(ISBLANK(B1361),"",VLOOKUP(B1361,Données!$BG$9:$BH$200,2,0))</f>
        <v>0</v>
      </c>
      <c r="D1361" s="48">
        <f t="shared" si="115"/>
        <v>0</v>
      </c>
      <c r="E1361" s="189">
        <f>IF(ISBLANK(D1361),"",VLOOKUP(D1361,Données!$BJ$9:$BK$200,2,0))</f>
        <v>0</v>
      </c>
    </row>
    <row r="1362" spans="1:5" ht="12.75">
      <c r="A1362" s="204"/>
      <c r="B1362" s="2"/>
      <c r="C1362" s="200"/>
      <c r="D1362" s="48"/>
      <c r="E1362" s="189"/>
    </row>
    <row r="1363" spans="1:5" ht="12.75">
      <c r="A1363" s="204"/>
      <c r="B1363" s="2"/>
      <c r="C1363" s="200"/>
      <c r="D1363" s="48"/>
      <c r="E1363" s="189"/>
    </row>
    <row r="1364" spans="1:5" ht="12.75">
      <c r="A1364" s="204"/>
      <c r="B1364" s="2">
        <f aca="true" t="shared" si="116" ref="B1364:B1370">IF(C55="SD",B55,"")</f>
        <v>0</v>
      </c>
      <c r="C1364" s="200">
        <f>IF(ISBLANK(B1364),"",VLOOKUP(B1364,Données!$BG$9:$BH$200,2,0))</f>
        <v>0</v>
      </c>
      <c r="D1364" s="48">
        <f aca="true" t="shared" si="117" ref="D1364:D1370">IF(C55="R",B55,"")</f>
        <v>0</v>
      </c>
      <c r="E1364" s="189">
        <f>IF(ISBLANK(D1364),"",VLOOKUP(D1364,Données!$BJ$9:$BK$200,2,0))</f>
        <v>0</v>
      </c>
    </row>
    <row r="1365" spans="1:5" ht="12.75">
      <c r="A1365" s="204"/>
      <c r="B1365" s="2">
        <f t="shared" si="116"/>
        <v>0</v>
      </c>
      <c r="C1365" s="200">
        <f>IF(ISBLANK(B1365),"",VLOOKUP(B1365,Données!$BG$9:$BH$200,2,0))</f>
        <v>0</v>
      </c>
      <c r="D1365" s="48">
        <f t="shared" si="117"/>
        <v>0</v>
      </c>
      <c r="E1365" s="189">
        <f>IF(ISBLANK(D1365),"",VLOOKUP(D1365,Données!$BJ$9:$BK$200,2,0))</f>
        <v>0</v>
      </c>
    </row>
    <row r="1366" spans="1:5" ht="12.75">
      <c r="A1366" s="204"/>
      <c r="B1366" s="2">
        <f t="shared" si="116"/>
        <v>0</v>
      </c>
      <c r="C1366" s="200">
        <f>IF(ISBLANK(B1366),"",VLOOKUP(B1366,Données!$BG$9:$BH$200,2,0))</f>
        <v>0</v>
      </c>
      <c r="D1366" s="48">
        <f t="shared" si="117"/>
        <v>0</v>
      </c>
      <c r="E1366" s="189">
        <f>IF(ISBLANK(D1366),"",VLOOKUP(D1366,Données!$BJ$9:$BK$200,2,0))</f>
        <v>0</v>
      </c>
    </row>
    <row r="1367" spans="1:5" ht="12.75">
      <c r="A1367" s="204"/>
      <c r="B1367" s="2">
        <f t="shared" si="116"/>
        <v>0</v>
      </c>
      <c r="C1367" s="200">
        <f>IF(ISBLANK(B1367),"",VLOOKUP(B1367,Données!$BG$9:$BH$200,2,0))</f>
        <v>0</v>
      </c>
      <c r="D1367" s="48">
        <f t="shared" si="117"/>
        <v>0</v>
      </c>
      <c r="E1367" s="189">
        <f>IF(ISBLANK(D1367),"",VLOOKUP(D1367,Données!$BJ$9:$BK$200,2,0))</f>
        <v>0</v>
      </c>
    </row>
    <row r="1368" spans="1:5" ht="12.75">
      <c r="A1368" s="204"/>
      <c r="B1368" s="2">
        <f t="shared" si="116"/>
        <v>0</v>
      </c>
      <c r="C1368" s="200">
        <f>IF(ISBLANK(B1368),"",VLOOKUP(B1368,Données!$BG$9:$BH$200,2,0))</f>
        <v>0</v>
      </c>
      <c r="D1368" s="48">
        <f t="shared" si="117"/>
        <v>0</v>
      </c>
      <c r="E1368" s="189">
        <f>IF(ISBLANK(D1368),"",VLOOKUP(D1368,Données!$BJ$9:$BK$200,2,0))</f>
        <v>0</v>
      </c>
    </row>
    <row r="1369" spans="1:5" ht="12.75">
      <c r="A1369" s="204"/>
      <c r="B1369" s="2">
        <f t="shared" si="116"/>
        <v>0</v>
      </c>
      <c r="C1369" s="200">
        <f>IF(ISBLANK(B1369),"",VLOOKUP(B1369,Données!$BG$9:$BH$200,2,0))</f>
        <v>0</v>
      </c>
      <c r="D1369" s="48">
        <f t="shared" si="117"/>
        <v>0</v>
      </c>
      <c r="E1369" s="189">
        <f>IF(ISBLANK(D1369),"",VLOOKUP(D1369,Données!$BJ$9:$BK$200,2,0))</f>
        <v>0</v>
      </c>
    </row>
    <row r="1370" spans="1:5" ht="12.75">
      <c r="A1370" s="204"/>
      <c r="B1370" s="2">
        <f t="shared" si="116"/>
        <v>0</v>
      </c>
      <c r="C1370" s="200">
        <f>IF(ISBLANK(B1370),"",VLOOKUP(B1370,Données!$BG$9:$BH$200,2,0))</f>
        <v>0</v>
      </c>
      <c r="D1370" s="48">
        <f t="shared" si="117"/>
        <v>0</v>
      </c>
      <c r="E1370" s="189">
        <f>IF(ISBLANK(D1370),"",VLOOKUP(D1370,Données!$BJ$9:$BK$200,2,0))</f>
        <v>0</v>
      </c>
    </row>
    <row r="1371" spans="1:5" ht="12.75">
      <c r="A1371" s="204"/>
      <c r="B1371" s="2">
        <f aca="true" t="shared" si="118" ref="B1371:B1372">IF(C64="SD",B64,"")</f>
        <v>0</v>
      </c>
      <c r="C1371" s="200">
        <f>IF(ISBLANK(B1371),"",VLOOKUP(B1371,Données!$BG$9:$BH$200,2,0))</f>
        <v>0</v>
      </c>
      <c r="D1371" s="48">
        <f aca="true" t="shared" si="119" ref="D1371:D1372">IF(C64="R",B64,"")</f>
        <v>0</v>
      </c>
      <c r="E1371" s="189">
        <f>IF(ISBLANK(D1371),"",VLOOKUP(D1371,Données!$BJ$9:$BK$200,2,0))</f>
        <v>0</v>
      </c>
    </row>
    <row r="1372" spans="1:5" ht="12.75">
      <c r="A1372" s="204"/>
      <c r="B1372" s="2">
        <f t="shared" si="118"/>
        <v>0</v>
      </c>
      <c r="C1372" s="200">
        <f>IF(ISBLANK(B1372),"",VLOOKUP(B1372,Données!$BG$9:$BH$200,2,0))</f>
        <v>0</v>
      </c>
      <c r="D1372" s="48">
        <f t="shared" si="119"/>
        <v>0</v>
      </c>
      <c r="E1372" s="189">
        <f>IF(ISBLANK(D1372),"",VLOOKUP(D1372,Données!$BJ$9:$BK$200,2,0))</f>
        <v>0</v>
      </c>
    </row>
    <row r="1373" spans="1:5" ht="12.75">
      <c r="A1373" s="204">
        <v>41988</v>
      </c>
      <c r="B1373" s="201" t="s">
        <v>546</v>
      </c>
      <c r="C1373" s="201"/>
      <c r="D1373" s="201"/>
      <c r="E1373" s="201"/>
    </row>
    <row r="1374" spans="1:5" ht="12.75">
      <c r="A1374" s="204"/>
      <c r="B1374" s="33" t="s">
        <v>8</v>
      </c>
      <c r="C1374" s="33" t="s">
        <v>547</v>
      </c>
      <c r="D1374" s="33" t="s">
        <v>17</v>
      </c>
      <c r="E1374" s="202" t="s">
        <v>14</v>
      </c>
    </row>
    <row r="1375" spans="1:5" ht="13.5">
      <c r="A1375" s="204"/>
      <c r="B1375" s="203" t="s">
        <v>582</v>
      </c>
      <c r="C1375" s="205" t="s">
        <v>539</v>
      </c>
      <c r="D1375" s="5">
        <f>IF(OR(ISBLANK(B1375),NOT(OR(C1375="SD",C1375="P"))),"",VLOOKUP(B1375,Données!$AN$9:$AO$200,2,0))</f>
      </c>
      <c r="E1375" s="5">
        <f>IF(OR(ISBLANK(B1375),OR(C1375="Rec",C1375="P")),"",IF(C1375="SD",VLOOKUP($B1375,Données!$AU$9:$AV$200,2,0),IF(C1375="Ec",VLOOKUP($B1375,Données!$AX$9:$AY$200,2,0),IF(C1375="RecEc",VLOOKUP($B1375,Données!$BA$9:$BB$200,2,0),VLOOKUP($B1375,Données!$AQ$9:$AR$200,2,0)))))</f>
        <v>0</v>
      </c>
    </row>
    <row r="1376" spans="1:5" ht="13.5">
      <c r="A1376" s="204"/>
      <c r="B1376" s="203"/>
      <c r="C1376" s="5"/>
      <c r="D1376" s="5">
        <f>IF(OR(ISBLANK(B1376),NOT(OR(C1376="SD",C1376="P"))),"",VLOOKUP(B1376,Données!$AN$9:$AO$200,2,0))</f>
      </c>
      <c r="E1376" s="5">
        <f>IF(OR(ISBLANK(B1376),OR(C1376="Rec",C1376="P")),"",IF(C1376="SD",VLOOKUP($B1376,Données!$AU$9:$AV$200,2,0),IF(C1376="Ec",VLOOKUP($B1376,Données!$AX$9:$AY$200,2,0),IF(C1376="RecEc",VLOOKUP($B1376,Données!$BA$9:$BB$200,2,0),VLOOKUP($B1376,Données!$AQ$9:$AR$200,2,0)))))</f>
        <v>0</v>
      </c>
    </row>
    <row r="1377" spans="1:5" ht="13.5">
      <c r="A1377" s="204"/>
      <c r="B1377" s="203"/>
      <c r="C1377" s="5"/>
      <c r="D1377" s="5">
        <f>IF(OR(ISBLANK(B1377),NOT(OR(C1377="SD",C1377="P"))),"",VLOOKUP(B1377,Données!$AN$9:$AO$200,2,0))</f>
      </c>
      <c r="E1377" s="5">
        <f>IF(OR(ISBLANK(B1377),OR(C1377="Rec",C1377="P")),"",IF(C1377="SD",VLOOKUP($B1377,Données!$AU$9:$AV$200,2,0),IF(C1377="Ec",VLOOKUP($B1377,Données!$AX$9:$AY$200,2,0),IF(C1377="RecEc",VLOOKUP($B1377,Données!$BA$9:$BB$200,2,0),VLOOKUP($B1377,Données!$AQ$9:$AR$200,2,0)))))</f>
        <v>0</v>
      </c>
    </row>
    <row r="1378" spans="1:5" ht="13.5">
      <c r="A1378" s="204"/>
      <c r="B1378" s="203"/>
      <c r="C1378" s="5"/>
      <c r="D1378" s="5">
        <f>IF(OR(ISBLANK(B1378),NOT(OR(C1378="SD",C1378="P"))),"",VLOOKUP(B1378,Données!$AN$9:$AO$200,2,0))</f>
      </c>
      <c r="E1378" s="5">
        <f>IF(OR(ISBLANK(B1378),OR(C1378="Rec",C1378="P")),"",IF(C1378="SD",VLOOKUP($B1378,Données!$AU$9:$AV$200,2,0),IF(C1378="Ec",VLOOKUP($B1378,Données!$AX$9:$AY$200,2,0),IF(C1378="RecEc",VLOOKUP($B1378,Données!$BA$9:$BB$200,2,0),VLOOKUP($B1378,Données!$AQ$9:$AR$200,2,0)))))</f>
        <v>0</v>
      </c>
    </row>
    <row r="1379" spans="1:5" ht="13.5">
      <c r="A1379" s="204"/>
      <c r="B1379" s="203"/>
      <c r="C1379" s="5"/>
      <c r="D1379" s="5">
        <f>IF(OR(ISBLANK(B1379),NOT(OR(C1379="SD",C1379="P"))),"",VLOOKUP(B1379,Données!$AN$9:$AO$200,2,0))</f>
      </c>
      <c r="E1379" s="5">
        <f>IF(OR(ISBLANK(B1379),OR(C1379="Rec",C1379="P")),"",IF(C1379="SD",VLOOKUP($B1379,Données!$AU$9:$AV$200,2,0),IF(C1379="Ec",VLOOKUP($B1379,Données!$AX$9:$AY$200,2,0),IF(C1379="RecEc",VLOOKUP($B1379,Données!$BA$9:$BB$200,2,0),VLOOKUP($B1379,Données!$AQ$9:$AR$200,2,0)))))</f>
        <v>0</v>
      </c>
    </row>
    <row r="1380" spans="1:5" ht="13.5">
      <c r="A1380" s="204"/>
      <c r="B1380" s="203"/>
      <c r="C1380" s="5"/>
      <c r="D1380" s="5">
        <f>IF(OR(ISBLANK(B1380),NOT(OR(C1380="SD",C1380="P"))),"",VLOOKUP(B1380,Données!$AN$9:$AO$200,2,0))</f>
      </c>
      <c r="E1380" s="5">
        <f>IF(OR(ISBLANK(B1380),OR(C1380="Rec",C1380="P")),"",IF(C1380="SD",VLOOKUP($B1380,Données!$AU$9:$AV$200,2,0),IF(C1380="Ec",VLOOKUP($B1380,Données!$AX$9:$AY$200,2,0),IF(C1380="RecEc",VLOOKUP($B1380,Données!$BA$9:$BB$200,2,0),VLOOKUP($B1380,Données!$AQ$9:$AR$200,2,0)))))</f>
        <v>0</v>
      </c>
    </row>
    <row r="1381" spans="1:5" ht="13.5">
      <c r="A1381" s="204"/>
      <c r="B1381" s="203"/>
      <c r="C1381" s="5"/>
      <c r="D1381" s="5">
        <f>IF(OR(ISBLANK(B1381),NOT(OR(C1381="SD",C1381="P"))),"",VLOOKUP(B1381,Données!$AN$9:$AO$200,2,0))</f>
      </c>
      <c r="E1381" s="5">
        <f>IF(OR(ISBLANK(B1381),OR(C1381="Rec",C1381="P")),"",IF(C1381="SD",VLOOKUP($B1381,Données!$AU$9:$AV$200,2,0),IF(C1381="Ec",VLOOKUP($B1381,Données!$AX$9:$AY$200,2,0),IF(C1381="RecEc",VLOOKUP($B1381,Données!$BA$9:$BB$200,2,0),VLOOKUP($B1381,Données!$AQ$9:$AR$200,2,0)))))</f>
        <v>0</v>
      </c>
    </row>
    <row r="1382" spans="1:5" ht="13.5">
      <c r="A1382" s="204"/>
      <c r="B1382" s="203"/>
      <c r="C1382" s="5"/>
      <c r="D1382" s="5">
        <f>IF(OR(ISBLANK(B1382),NOT(OR(C1382="SD",C1382="P"))),"",VLOOKUP(B1382,Données!$AN$9:$AO$200,2,0))</f>
      </c>
      <c r="E1382" s="5">
        <f>IF(OR(ISBLANK(B1382),OR(C1382="Rec",C1382="P")),"",IF(C1382="SD",VLOOKUP($B1382,Données!$AU$9:$AV$200,2,0),IF(C1382="Ec",VLOOKUP($B1382,Données!$AX$9:$AY$200,2,0),IF(C1382="RecEc",VLOOKUP($B1382,Données!$BA$9:$BB$200,2,0),VLOOKUP($B1382,Données!$AQ$9:$AR$200,2,0)))))</f>
        <v>0</v>
      </c>
    </row>
    <row r="1383" spans="1:5" ht="13.5">
      <c r="A1383" s="204"/>
      <c r="B1383" s="203"/>
      <c r="C1383" s="5"/>
      <c r="E1383" s="5">
        <f>IF(OR(ISBLANK(B1383),OR(C1383="Rec",C1383="P")),"",IF(C1383="SD",VLOOKUP($B1383,Données!$AU$9:$AV$200,2,0),IF(C1383="Ec",VLOOKUP($B1383,Données!$AX$9:$AY$200,2,0),IF(C1383="RecEc",VLOOKUP($B1383,Données!$BA$9:$BB$200,2,0),VLOOKUP($B1383,Données!$AQ$9:$AR$200,2,0)))))</f>
        <v>0</v>
      </c>
    </row>
    <row r="1384" spans="1:5" ht="13.5">
      <c r="A1384" s="204"/>
      <c r="B1384" s="203"/>
      <c r="C1384" s="5"/>
      <c r="E1384" s="5">
        <f>IF(OR(ISBLANK(B1384),OR(C1384="Rec",C1384="P")),"",IF(C1384="SD",VLOOKUP($B1384,Données!$AU$9:$AV$200,2,0),IF(C1384="Ec",VLOOKUP($B1384,Données!$AX$9:$AY$200,2,0),IF(C1384="RecEc",VLOOKUP($B1384,Données!$BA$9:$BB$200,2,0),VLOOKUP($B1384,Données!$AQ$9:$AR$200,2,0)))))</f>
        <v>0</v>
      </c>
    </row>
    <row r="1385" spans="1:5" ht="13.5">
      <c r="A1385" s="204"/>
      <c r="B1385" s="203"/>
      <c r="C1385" s="5"/>
      <c r="D1385" s="5">
        <f>IF(OR(ISBLANK(B1385),NOT(OR(C1385="SD",C1385="P"))),"",VLOOKUP(B1385,Données!$AN$9:$AO$200,2,0))</f>
      </c>
      <c r="E1385" s="5">
        <f>IF(OR(ISBLANK(B1385),OR(C1385="Rec",C1385="P")),"",IF(C1385="SD",VLOOKUP($B1385,Données!$AU$9:$AV$200,2,0),IF(C1385="Ec",VLOOKUP($B1385,Données!$AX$9:$AY$200,2,0),IF(C1385="RecEc",VLOOKUP($B1385,Données!$BA$9:$BB$200,2,0),VLOOKUP($B1385,Données!$AQ$9:$AR$200,2,0)))))</f>
        <v>0</v>
      </c>
    </row>
    <row r="1386" spans="1:5" ht="13.5">
      <c r="A1386" s="204"/>
      <c r="B1386" s="203"/>
      <c r="C1386" s="5"/>
      <c r="D1386" s="5">
        <f>IF(OR(ISBLANK(B1386),NOT(OR(C1386="SD",C1386="P"))),"",VLOOKUP(B1386,Données!$AN$9:$AO$200,2,0))</f>
      </c>
      <c r="E1386" s="5">
        <f>IF(OR(ISBLANK(B1386),OR(C1386="Rec",C1386="P")),"",IF(C1386="SD",VLOOKUP($B1386,Données!$AU$9:$AV$200,2,0),IF(C1386="Ec",VLOOKUP($B1386,Données!$AX$9:$AY$200,2,0),IF(C1386="RecEc",VLOOKUP($B1386,Données!$BA$9:$BB$200,2,0),VLOOKUP($B1386,Données!$AQ$9:$AR$200,2,0)))))</f>
        <v>0</v>
      </c>
    </row>
    <row r="1387" spans="1:5" ht="13.5">
      <c r="A1387" s="204"/>
      <c r="B1387" s="203"/>
      <c r="C1387" s="5"/>
      <c r="D1387" s="5">
        <f>IF(OR(ISBLANK(B1387),NOT(OR(C1387="SD",C1387="P"))),"",VLOOKUP(B1387,Données!$AN$9:$AO$200,2,0))</f>
      </c>
      <c r="E1387" s="5">
        <f>IF(OR(ISBLANK(B1387),OR(C1387="Rec",C1387="P")),"",IF(C1387="SD",VLOOKUP($B1387,Données!$AU$9:$AV$200,2,0),IF(C1387="Ec",VLOOKUP($B1387,Données!$AX$9:$AY$200,2,0),IF(C1387="RecEc",VLOOKUP($B1387,Données!$BA$9:$BB$200,2,0),VLOOKUP($B1387,Données!$AQ$9:$AR$200,2,0)))))</f>
        <v>0</v>
      </c>
    </row>
    <row r="1388" spans="1:5" ht="13.5">
      <c r="A1388" s="204"/>
      <c r="B1388" s="203"/>
      <c r="C1388" s="5"/>
      <c r="D1388" s="5">
        <f>IF(OR(ISBLANK(B1388),NOT(OR(C1388="SD",C1388="P"))),"",VLOOKUP(B1388,Données!$AN$9:$AO$200,2,0))</f>
      </c>
      <c r="E1388" s="5">
        <f>IF(OR(ISBLANK(B1388),OR(C1388="Rec",C1388="P")),"",IF(C1388="SD",VLOOKUP($B1388,Données!$AU$9:$AV$200,2,0),IF(C1388="Ec",VLOOKUP($B1388,Données!$AX$9:$AY$200,2,0),IF(C1388="RecEc",VLOOKUP($B1388,Données!$BA$9:$BB$200,2,0),VLOOKUP($B1388,Données!$AQ$9:$AR$200,2,0)))))</f>
        <v>0</v>
      </c>
    </row>
    <row r="1389" spans="1:5" ht="13.5">
      <c r="A1389" s="204"/>
      <c r="B1389" s="203"/>
      <c r="C1389" s="5"/>
      <c r="D1389" s="5">
        <f>IF(OR(ISBLANK(B1389),NOT(OR(C1389="SD",C1389="P"))),"",VLOOKUP(B1389,Données!$AN$9:$AO$200,2,0))</f>
      </c>
      <c r="E1389" s="5">
        <f>IF(OR(ISBLANK(B1389),OR(C1389="Rec",C1389="P")),"",IF(C1389="SD",VLOOKUP($B1389,Données!$AU$9:$AV$200,2,0),IF(C1389="Ec",VLOOKUP($B1389,Données!$AX$9:$AY$200,2,0),IF(C1389="RecEc",VLOOKUP($B1389,Données!$BA$9:$BB$200,2,0),VLOOKUP($B1389,Données!$AQ$9:$AR$200,2,0)))))</f>
        <v>0</v>
      </c>
    </row>
    <row r="1390" spans="1:5" ht="13.5">
      <c r="A1390" s="204"/>
      <c r="B1390" s="203"/>
      <c r="C1390" s="5"/>
      <c r="D1390" s="5">
        <f>IF(OR(ISBLANK(B1390),NOT(OR(C1390="SD",C1390="P"))),"",VLOOKUP(B1390,Données!$AN$9:$AO$200,2,0))</f>
      </c>
      <c r="E1390" s="5">
        <f>IF(OR(ISBLANK(B1390),OR(C1390="Rec",C1390="P")),"",IF(C1390="SD",VLOOKUP($B1390,Données!$AU$9:$AV$200,2,0),IF(C1390="Ec",VLOOKUP($B1390,Données!$AX$9:$AY$200,2,0),IF(C1390="RecEc",VLOOKUP($B1390,Données!$BA$9:$BB$200,2,0),VLOOKUP($B1390,Données!$AQ$9:$AR$200,2,0)))))</f>
        <v>0</v>
      </c>
    </row>
    <row r="1391" spans="1:5" ht="13.5">
      <c r="A1391" s="204"/>
      <c r="B1391" s="203"/>
      <c r="C1391" s="5"/>
      <c r="D1391" s="5">
        <f>IF(OR(ISBLANK(B1391),NOT(OR(C1391="SD",C1391="P"))),"",VLOOKUP(B1391,Données!$AN$9:$AO$200,2,0))</f>
      </c>
      <c r="E1391" s="5">
        <f>IF(OR(ISBLANK(B1391),OR(C1391="Rec",C1391="P")),"",IF(C1391="SD",VLOOKUP($B1391,Données!$AU$9:$AV$200,2,0),IF(C1391="Ec",VLOOKUP($B1391,Données!$AX$9:$AY$200,2,0),IF(C1391="RecEc",VLOOKUP($B1391,Données!$BA$9:$BB$200,2,0),VLOOKUP($B1391,Données!$AQ$9:$AR$200,2,0)))))</f>
        <v>0</v>
      </c>
    </row>
    <row r="1392" spans="1:5" ht="13.5">
      <c r="A1392" s="204"/>
      <c r="B1392" s="203"/>
      <c r="C1392" s="5"/>
      <c r="D1392" s="5">
        <f>IF(OR(ISBLANK(B1392),NOT(OR(C1392="SD",C1392="P"))),"",VLOOKUP(B1392,Données!$AN$9:$AO$200,2,0))</f>
      </c>
      <c r="E1392" s="5">
        <f>IF(OR(ISBLANK(B1392),OR(C1392="Rec",C1392="P")),"",IF(C1392="SD",VLOOKUP($B1392,Données!$AU$9:$AV$200,2,0),IF(C1392="Ec",VLOOKUP($B1392,Données!$AX$9:$AY$200,2,0),IF(C1392="RecEc",VLOOKUP($B1392,Données!$BA$9:$BB$200,2,0),VLOOKUP($B1392,Données!$AQ$9:$AR$200,2,0)))))</f>
        <v>0</v>
      </c>
    </row>
    <row r="1393" spans="1:5" ht="13.5">
      <c r="A1393" s="204"/>
      <c r="B1393" s="203"/>
      <c r="C1393" s="5"/>
      <c r="D1393" s="5">
        <f>IF(OR(ISBLANK(B1393),NOT(OR(C1393="SD",C1393="P"))),"",VLOOKUP(B1393,Données!$AN$9:$AO$200,2,0))</f>
      </c>
      <c r="E1393" s="5">
        <f>IF(OR(ISBLANK(B1393),OR(C1393="Rec",C1393="P")),"",IF(C1393="SD",VLOOKUP($B1393,Données!$AU$9:$AV$200,2,0),IF(C1393="Ec",VLOOKUP($B1393,Données!$AX$9:$AY$200,2,0),IF(C1393="RecEc",VLOOKUP($B1393,Données!$BA$9:$BB$200,2,0),VLOOKUP($B1393,Données!$AQ$9:$AR$200,2,0)))))</f>
        <v>0</v>
      </c>
    </row>
    <row r="1394" spans="1:5" ht="13.5">
      <c r="A1394" s="204"/>
      <c r="B1394" s="203"/>
      <c r="C1394" s="5"/>
      <c r="D1394" s="5">
        <f>IF(OR(ISBLANK(B1394),NOT(OR(C1394="SD",C1394="P"))),"",VLOOKUP(B1394,Données!$AN$9:$AO$200,2,0))</f>
      </c>
      <c r="E1394" s="5">
        <f>IF(OR(ISBLANK(B1394),OR(C1394="Rec",C1394="P")),"",IF(C1394="SD",VLOOKUP($B1394,Données!$AU$9:$AV$200,2,0),IF(C1394="Ec",VLOOKUP($B1394,Données!$AX$9:$AY$200,2,0),IF(C1394="RecEc",VLOOKUP($B1394,Données!$BA$9:$BB$200,2,0),VLOOKUP($B1394,Données!$AQ$9:$AR$200,2,0)))))</f>
        <v>0</v>
      </c>
    </row>
    <row r="1395" spans="1:5" ht="13.5">
      <c r="A1395" s="204"/>
      <c r="B1395" s="203"/>
      <c r="C1395" s="5"/>
      <c r="D1395" s="5">
        <f>IF(OR(ISBLANK(B1395),NOT(OR(C1395="SD",C1395="P"))),"",VLOOKUP(B1395,Données!$AN$9:$AO$200,2,0))</f>
      </c>
      <c r="E1395" s="5">
        <f>IF(OR(ISBLANK(B1395),OR(C1395="Rec",C1395="P")),"",IF(C1395="SD",VLOOKUP($B1395,Données!$AU$9:$AV$200,2,0),IF(C1395="Ec",VLOOKUP($B1395,Données!$AX$9:$AY$200,2,0),IF(C1395="RecEc",VLOOKUP($B1395,Données!$BA$9:$BB$200,2,0),VLOOKUP($B1395,Données!$AQ$9:$AR$200,2,0)))))</f>
        <v>0</v>
      </c>
    </row>
    <row r="1396" spans="1:5" ht="13.5">
      <c r="A1396" s="204"/>
      <c r="B1396" s="203"/>
      <c r="C1396" s="5"/>
      <c r="D1396" s="5">
        <f>IF(OR(ISBLANK(B1396),NOT(OR(C1396="SD",C1396="P"))),"",VLOOKUP(B1396,Données!$AN$9:$AO$200,2,0))</f>
      </c>
      <c r="E1396" s="5">
        <f>IF(OR(ISBLANK(B1396),OR(C1396="Rec",C1396="P")),"",IF(C1396="SD",VLOOKUP($B1396,Données!$AU$9:$AV$200,2,0),IF(C1396="Ec",VLOOKUP($B1396,Données!$AX$9:$AY$200,2,0),IF(C1396="RecEc",VLOOKUP($B1396,Données!$BA$9:$BB$200,2,0),VLOOKUP($B1396,Données!$AQ$9:$AR$200,2,0)))))</f>
        <v>0</v>
      </c>
    </row>
    <row r="1397" spans="1:5" ht="13.5">
      <c r="A1397" s="204"/>
      <c r="B1397" s="203"/>
      <c r="C1397" s="5"/>
      <c r="D1397" s="5">
        <f>IF(OR(ISBLANK(B1397),NOT(OR(C1397="SD",C1397="P"))),"",VLOOKUP(B1397,Données!$AN$9:$AO$200,2,0))</f>
      </c>
      <c r="E1397" s="5">
        <f>IF(OR(ISBLANK(B1397),OR(C1397="Rec",C1397="P")),"",IF(C1397="SD",VLOOKUP($B1397,Données!$AU$9:$AV$200,2,0),IF(C1397="Ec",VLOOKUP($B1397,Données!$AX$9:$AY$200,2,0),IF(C1397="RecEc",VLOOKUP($B1397,Données!$BA$9:$BB$200,2,0),VLOOKUP($B1397,Données!$AQ$9:$AR$200,2,0)))))</f>
        <v>0</v>
      </c>
    </row>
    <row r="1398" spans="1:5" ht="13.5">
      <c r="A1398" s="204"/>
      <c r="B1398" s="203"/>
      <c r="C1398" s="5"/>
      <c r="D1398" s="5">
        <f>IF(OR(ISBLANK(B1398),NOT(OR(C1398="SD",C1398="P"))),"",VLOOKUP(B1398,Données!$AN$9:$AO$200,2,0))</f>
      </c>
      <c r="E1398" s="5">
        <f>IF(OR(ISBLANK(B1398),OR(C1398="Rec",C1398="P")),"",IF(C1398="SD",VLOOKUP($B1398,Données!$AU$9:$AV$200,2,0),IF(C1398="Ec",VLOOKUP($B1398,Données!$AX$9:$AY$200,2,0),IF(C1398="RecEc",VLOOKUP($B1398,Données!$BA$9:$BB$200,2,0),VLOOKUP($B1398,Données!$AQ$9:$AR$200,2,0)))))</f>
        <v>0</v>
      </c>
    </row>
    <row r="1399" spans="1:5" ht="13.5">
      <c r="A1399" s="204"/>
      <c r="B1399" s="203"/>
      <c r="C1399" s="5"/>
      <c r="D1399" s="5">
        <f>IF(OR(ISBLANK(B1399),NOT(OR(C1399="SD",C1399="P"))),"",VLOOKUP(B1399,Données!$AN$9:$AO$200,2,0))</f>
      </c>
      <c r="E1399" s="5">
        <f>IF(OR(ISBLANK(B1399),OR(C1399="Rec",C1399="P")),"",IF(C1399="SD",VLOOKUP($B1399,Données!$AU$9:$AV$200,2,0),IF(C1399="Ec",VLOOKUP($B1399,Données!$AX$9:$AY$200,2,0),IF(C1399="RecEc",VLOOKUP($B1399,Données!$BA$9:$BB$200,2,0),VLOOKUP($B1399,Données!$AQ$9:$AR$200,2,0)))))</f>
        <v>0</v>
      </c>
    </row>
    <row r="1400" spans="1:5" ht="13.5">
      <c r="A1400" s="204"/>
      <c r="B1400" s="203"/>
      <c r="C1400" s="5"/>
      <c r="D1400" s="5">
        <f>IF(OR(ISBLANK(B1400),NOT(OR(C1400="SD",C1400="P"))),"",VLOOKUP(B1400,Données!$AN$9:$AO$200,2,0))</f>
      </c>
      <c r="E1400" s="5">
        <f>IF(OR(ISBLANK(B1400),OR(C1400="Rec",C1400="P")),"",IF(C1400="SD",VLOOKUP($B1400,Données!$AU$9:$AV$200,2,0),IF(C1400="Ec",VLOOKUP($B1400,Données!$AX$9:$AY$200,2,0),IF(C1400="RecEc",VLOOKUP($B1400,Données!$BA$9:$BB$200,2,0),VLOOKUP($B1400,Données!$AQ$9:$AR$200,2,0)))))</f>
        <v>0</v>
      </c>
    </row>
    <row r="1401" spans="1:5" ht="13.5">
      <c r="A1401" s="204"/>
      <c r="B1401" s="203"/>
      <c r="C1401" s="5"/>
      <c r="D1401" s="5">
        <f>IF(OR(ISBLANK(B1401),NOT(OR(C1401="SD",C1401="P"))),"",VLOOKUP(B1401,Données!$AN$9:$AO$200,2,0))</f>
      </c>
      <c r="E1401" s="5">
        <f>IF(OR(ISBLANK(B1401),OR(C1401="Rec",C1401="P")),"",IF(C1401="SD",VLOOKUP($B1401,Données!$AU$9:$AV$200,2,0),IF(C1401="Ec",VLOOKUP($B1401,Données!$AX$9:$AY$200,2,0),IF(C1401="RecEc",VLOOKUP($B1401,Données!$BA$9:$BB$200,2,0),VLOOKUP($B1401,Données!$AQ$9:$AR$200,2,0)))))</f>
        <v>0</v>
      </c>
    </row>
  </sheetData>
  <sheetProtection selectLockedCells="1" selectUnlockedCells="1"/>
  <mergeCells count="50">
    <mergeCell ref="A1:B1"/>
    <mergeCell ref="A2:B2"/>
    <mergeCell ref="B8:E8"/>
    <mergeCell ref="B37:E37"/>
    <mergeCell ref="B66:E66"/>
    <mergeCell ref="B95:E95"/>
    <mergeCell ref="B124:E124"/>
    <mergeCell ref="B153:E153"/>
    <mergeCell ref="B182:E182"/>
    <mergeCell ref="B211:E211"/>
    <mergeCell ref="B240:E240"/>
    <mergeCell ref="B269:E269"/>
    <mergeCell ref="B298:E298"/>
    <mergeCell ref="B327:E327"/>
    <mergeCell ref="B356:E356"/>
    <mergeCell ref="B385:E385"/>
    <mergeCell ref="B414:E414"/>
    <mergeCell ref="B443:E443"/>
    <mergeCell ref="B472:E472"/>
    <mergeCell ref="B501:E501"/>
    <mergeCell ref="B530:E530"/>
    <mergeCell ref="B559:E559"/>
    <mergeCell ref="B588:E588"/>
    <mergeCell ref="B619:E619"/>
    <mergeCell ref="B648:E648"/>
    <mergeCell ref="B677:E677"/>
    <mergeCell ref="B706:E706"/>
    <mergeCell ref="B735:E735"/>
    <mergeCell ref="B764:E764"/>
    <mergeCell ref="B793:E793"/>
    <mergeCell ref="B822:E822"/>
    <mergeCell ref="B851:E851"/>
    <mergeCell ref="B880:E880"/>
    <mergeCell ref="B909:E909"/>
    <mergeCell ref="B938:E938"/>
    <mergeCell ref="B967:E967"/>
    <mergeCell ref="B996:E996"/>
    <mergeCell ref="B1025:E1025"/>
    <mergeCell ref="B1054:E1054"/>
    <mergeCell ref="B1083:E1083"/>
    <mergeCell ref="B1112:E1112"/>
    <mergeCell ref="B1141:E1141"/>
    <mergeCell ref="B1170:E1170"/>
    <mergeCell ref="B1199:E1199"/>
    <mergeCell ref="B1228:E1228"/>
    <mergeCell ref="B1257:E1257"/>
    <mergeCell ref="B1286:E1286"/>
    <mergeCell ref="B1315:E1315"/>
    <mergeCell ref="B1344:E1344"/>
    <mergeCell ref="B1373:E1373"/>
  </mergeCells>
  <conditionalFormatting sqref="C8 C37 C66 C95 C153 C182 C211 C240 C269 C298 C327 C356 C385 C414 C443 C472 C501 C530 C559 C588 C619 C648 C677 C706 C735 C764 C793 C822 C851 C880 C909 C938 C967 C996 C1025 C1054 C1083 C1112 C1141 C1170 C1199 C1228 C1257 C1286 C1315 C1344 C1373">
    <cfRule type="cellIs" priority="1" dxfId="0" operator="equal" stopIfTrue="1">
      <formula>"P"</formula>
    </cfRule>
    <cfRule type="cellIs" priority="2" dxfId="1" operator="equal" stopIfTrue="1">
      <formula>"SD"</formula>
    </cfRule>
    <cfRule type="cellIs" priority="3" dxfId="2" operator="equal" stopIfTrue="1">
      <formula>"R"</formula>
    </cfRule>
  </conditionalFormatting>
  <conditionalFormatting sqref="C39:C65 C155:C181 C213:C239 C271:C297 C329:C355 C387:C413 C445:C471 C503:C529 C561:C587 C621:C647 C679:C705 C737:C763 C795:C821 C853:C879 C911:C937 C969:C995 C1027:C1053 C1085:C1111 C1143:C1169 C1201:C1227 C1259:C1285 C1317:C1343 C1375:C1401">
    <cfRule type="expression" priority="4" dxfId="0" stopIfTrue="1">
      <formula>#N/A</formula>
    </cfRule>
  </conditionalFormatting>
  <conditionalFormatting sqref="C124">
    <cfRule type="cellIs" priority="5" dxfId="0" operator="equal" stopIfTrue="1">
      <formula>"P"</formula>
    </cfRule>
    <cfRule type="cellIs" priority="6" dxfId="1" operator="equal" stopIfTrue="1">
      <formula>"SD"</formula>
    </cfRule>
    <cfRule type="cellIs" priority="7" dxfId="2" operator="equal" stopIfTrue="1">
      <formula>"R"</formula>
    </cfRule>
  </conditionalFormatting>
  <conditionalFormatting sqref="C97:C123">
    <cfRule type="expression" priority="8" dxfId="0" stopIfTrue="1">
      <formula>#N/A</formula>
    </cfRule>
  </conditionalFormatting>
  <dataValidations count="4">
    <dataValidation type="list" operator="equal" allowBlank="1" sqref="C8 C37 C66 C95 C124 C153 C182 C211 C240 C269 C298 C327 C356 C385 C414 C443 C472 C501 C530 C559 C588 C619 C648 C677 C706 C735 C764 C793 C822 C851 C880 C909 C938 C967 C996 C1025 C1054 C1083 C1112 C1141 C1170 C1199 C1228 C1257 C1286 C1315 C1344 C1373">
      <formula1>Calendrier!E$1:E$3</formula1>
    </dataValidation>
    <dataValidation type="list" operator="equal" sqref="B39:B65 B97:B123 B155:B181 B213:B239 B271:B297 B329:B355 B387:B413 B445:B471 B503:B529 B561:B587 B621:B647 B679:B705 B737:B763 B795:B821 B853:B879 B911:B937 B969:B995 B1027:B1053 B1085:B1111 B1143:B1169 B1201:B1227 B1259:B1285 B1317:B1343 B1375:B1401">
      <formula1>Données!$AN$10:$AN$144</formula1>
    </dataValidation>
    <dataValidation type="list" operator="equal" allowBlank="1" sqref="C39:C65 C97:C123 C155:C181 C213:C239 C271:C297 C329:C355 C387:C413 C445:C471 C503:C529 C561:C587 C621:C647 C679:C705 C737:C763 C795:C821 C853:C879 C911:C937 C969:C995 C1027:C1053 C1085:C1111 C1143:C1169 C1201:C1227 C1259:C1285 C1317:C1343 C1375:C1401">
      <formula1>Calendrier!E$1:E$6</formula1>
    </dataValidation>
    <dataValidation operator="equal" allowBlank="1" showErrorMessage="1" sqref="E39:E65 E97:E125 E155:E181 E213:E239 E271:E297 E329:E355 E387:E413 E445:E471 E503:E529 E561:E587 E621:E647 E679:E705 E737:E763 E795:E821 E853:E879 E911:E937 E969:E995 E1027:E1053 E1085:E1111 E1143:E1169 E1201:E1227 E1259:E1285 E1317:E1343 E1375:E1401">
      <formula1>0</formula1>
    </dataValidation>
  </dataValidations>
  <printOptions/>
  <pageMargins left="0.7875" right="0.7875" top="1.025" bottom="1.025" header="0.7875" footer="0.7875"/>
  <pageSetup horizontalDpi="300" verticalDpi="300" orientation="landscape" paperSize="9" scale="80"/>
  <headerFooter alignWithMargins="0">
    <oddHeader>&amp;C&amp;A</oddHeader>
    <oddFooter>&amp;CPage &amp;P</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bruno </cp:lastModifiedBy>
  <dcterms:modified xsi:type="dcterms:W3CDTF">2014-05-01T15:39:02Z</dcterms:modified>
  <cp:category/>
  <cp:version/>
  <cp:contentType/>
  <cp:contentStatus/>
  <cp:revision>40</cp:revision>
</cp:coreProperties>
</file>